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45" windowWidth="13920" windowHeight="4905" activeTab="0"/>
  </bookViews>
  <sheets>
    <sheet name="Роспись расходов" sheetId="1" r:id="rId1"/>
  </sheets>
  <definedNames>
    <definedName name="_xlnm.Print_Titles" localSheetId="0">'Роспись расходов'!$6:$7</definedName>
    <definedName name="_xlnm.Print_Area" localSheetId="0">'Роспись расходов'!$A:$F</definedName>
  </definedNames>
  <calcPr fullCalcOnLoad="1"/>
</workbook>
</file>

<file path=xl/sharedStrings.xml><?xml version="1.0" encoding="utf-8"?>
<sst xmlns="http://schemas.openxmlformats.org/spreadsheetml/2006/main" count="2026" uniqueCount="518">
  <si>
    <t>906</t>
  </si>
  <si>
    <t>470000</t>
  </si>
  <si>
    <t xml:space="preserve">Обеспечение деятельности подведомственных учреждений </t>
  </si>
  <si>
    <t>Скорая медицинская помощь</t>
  </si>
  <si>
    <t xml:space="preserve">Выполнение функций бюджетными учреждениями </t>
  </si>
  <si>
    <t>Областная целевая программа " Развитие физической культуры и спорта в Томской области на 2006-2008 годы"</t>
  </si>
  <si>
    <t xml:space="preserve">Бюджетные инвестиции </t>
  </si>
  <si>
    <t>907</t>
  </si>
  <si>
    <t>905</t>
  </si>
  <si>
    <t>Дошкольное образование</t>
  </si>
  <si>
    <t>0701</t>
  </si>
  <si>
    <t xml:space="preserve">Детские дошкольные учреждения </t>
  </si>
  <si>
    <t>4200000</t>
  </si>
  <si>
    <t xml:space="preserve">Ежемесячное вознаграждение за классное руководство </t>
  </si>
  <si>
    <t xml:space="preserve">Социальная политика </t>
  </si>
  <si>
    <t>909</t>
  </si>
  <si>
    <t>01</t>
  </si>
  <si>
    <t>02</t>
  </si>
  <si>
    <t>03</t>
  </si>
  <si>
    <t>04</t>
  </si>
  <si>
    <t>05</t>
  </si>
  <si>
    <t>06</t>
  </si>
  <si>
    <t>07</t>
  </si>
  <si>
    <t>09</t>
  </si>
  <si>
    <t>10</t>
  </si>
  <si>
    <t>11</t>
  </si>
  <si>
    <t>08</t>
  </si>
  <si>
    <t>003</t>
  </si>
  <si>
    <t xml:space="preserve">к решению Думы Первомайского района </t>
  </si>
  <si>
    <t xml:space="preserve"> Дума  Первомайского района</t>
  </si>
  <si>
    <t>901</t>
  </si>
  <si>
    <t>Администрация Первомайского района</t>
  </si>
  <si>
    <t>902</t>
  </si>
  <si>
    <t>903</t>
  </si>
  <si>
    <t>0409</t>
  </si>
  <si>
    <t>Дорожное хозяйство</t>
  </si>
  <si>
    <t>5201300</t>
  </si>
  <si>
    <t xml:space="preserve">Сумма </t>
  </si>
  <si>
    <t>В С Е Г О</t>
  </si>
  <si>
    <t>Мин</t>
  </si>
  <si>
    <t>ЦСР</t>
  </si>
  <si>
    <t>ВР</t>
  </si>
  <si>
    <t>РзПР</t>
  </si>
  <si>
    <t>(тыс.руб.)</t>
  </si>
  <si>
    <t>Наименование</t>
  </si>
  <si>
    <t/>
  </si>
  <si>
    <t>0010000</t>
  </si>
  <si>
    <t>Руководство и управление в сфере установленных функций</t>
  </si>
  <si>
    <t>013</t>
  </si>
  <si>
    <t>Прочие расходы</t>
  </si>
  <si>
    <t>5220000</t>
  </si>
  <si>
    <t>Региональные целевые программы</t>
  </si>
  <si>
    <t>0100</t>
  </si>
  <si>
    <t>Общегосударственные вопросы</t>
  </si>
  <si>
    <t>0114</t>
  </si>
  <si>
    <t>Другие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</si>
  <si>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</si>
  <si>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Центральный аппарат</t>
  </si>
  <si>
    <t>Обеспечение деятельности подведомственных учреждений</t>
  </si>
  <si>
    <t>001</t>
  </si>
  <si>
    <t>Выполнение функций бюджетными учреждениями</t>
  </si>
  <si>
    <t>0920000</t>
  </si>
  <si>
    <t>Реализация государственных функций, связанных с общегосударственным управлением</t>
  </si>
  <si>
    <t>0400</t>
  </si>
  <si>
    <t>Национальная экономика</t>
  </si>
  <si>
    <t>0103</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</si>
  <si>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</si>
  <si>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</si>
  <si>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0204</t>
  </si>
  <si>
    <t>2090100</t>
  </si>
  <si>
    <t>Мероприятия по обеспечению  мобилизационной готовности экономики</t>
  </si>
  <si>
    <t>0700</t>
  </si>
  <si>
    <t>Образование</t>
  </si>
  <si>
    <t>0800</t>
  </si>
  <si>
    <t>1000</t>
  </si>
  <si>
    <t>5050000</t>
  </si>
  <si>
    <t>Социальная помощь</t>
  </si>
  <si>
    <t>005</t>
  </si>
  <si>
    <t>Социальные выплаты</t>
  </si>
  <si>
    <t>1100</t>
  </si>
  <si>
    <t>Межбюджетные трансферты</t>
  </si>
  <si>
    <t>1103</t>
  </si>
  <si>
    <t>Субвенции бюджетам субъектов Российской Федерации и муниципальных образований</t>
  </si>
  <si>
    <t>009</t>
  </si>
  <si>
    <t>Фонд компенсаций</t>
  </si>
  <si>
    <t>0111</t>
  </si>
  <si>
    <t>Обслуживание государственного и муниципального долга</t>
  </si>
  <si>
    <t>0650000</t>
  </si>
  <si>
    <t>Процентные платежи по долговым обязательствам</t>
  </si>
  <si>
    <t>Резервные фонды</t>
  </si>
  <si>
    <t>0700000</t>
  </si>
  <si>
    <t>0709</t>
  </si>
  <si>
    <t>Другие вопросы в области образования</t>
  </si>
  <si>
    <t>1101</t>
  </si>
  <si>
    <t>5160100</t>
  </si>
  <si>
    <t>008</t>
  </si>
  <si>
    <t>Фонд финансовой поддержки</t>
  </si>
  <si>
    <t>Областная целевая программа "Модернизация коммунальной инфраструктуры Томской области в 2006-2010 годах"</t>
  </si>
  <si>
    <t>0013600</t>
  </si>
  <si>
    <t>Осуществление первичного воинского учета на территориях, где отсутствуют военные комиссариаты</t>
  </si>
  <si>
    <t>1104</t>
  </si>
  <si>
    <t>Иные межбюджетные трансферты</t>
  </si>
  <si>
    <t>017</t>
  </si>
  <si>
    <t>1004</t>
  </si>
  <si>
    <t>Охрана семьи и детства</t>
  </si>
  <si>
    <t>0405</t>
  </si>
  <si>
    <t>Сельское хозяйство и рыболовство</t>
  </si>
  <si>
    <t>0900</t>
  </si>
  <si>
    <t>Здравоохранение, физическая культура и спорт</t>
  </si>
  <si>
    <t>0901</t>
  </si>
  <si>
    <t>Стационарная медицинская помощь</t>
  </si>
  <si>
    <t>4700000</t>
  </si>
  <si>
    <t>Больницы, клиники, госпитали, медико-санитарные части</t>
  </si>
  <si>
    <t>4709900</t>
  </si>
  <si>
    <t>0902</t>
  </si>
  <si>
    <t>Амбулаторная помощь</t>
  </si>
  <si>
    <t>0910</t>
  </si>
  <si>
    <t>Другие вопросы в области здравоохранения, физической культуры и спорта</t>
  </si>
  <si>
    <t>4520000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</si>
  <si>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</si>
  <si>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4529900</t>
  </si>
  <si>
    <t>Мероприятия в области здравоохранения, спорта и физической культуры, туризма</t>
  </si>
  <si>
    <t>5201800</t>
  </si>
  <si>
    <t>Денежные выплаты медицинскому персоналу фельдшерско-акушерских пунктов, врачам, фельдшерам и медицинским сестрам "Скорой медицинской помощи"</t>
  </si>
  <si>
    <t>0702</t>
  </si>
  <si>
    <t>Общее образование</t>
  </si>
  <si>
    <t>4230000</t>
  </si>
  <si>
    <t>Учреждения по внешкольной работе с детьми</t>
  </si>
  <si>
    <t>4239900</t>
  </si>
  <si>
    <t>Физическая культура и спорт</t>
  </si>
  <si>
    <t>5120000</t>
  </si>
  <si>
    <t>0801</t>
  </si>
  <si>
    <t>Культура</t>
  </si>
  <si>
    <t>4400000</t>
  </si>
  <si>
    <t>Дворцы и дома культуры, другие учреждения культуры и средств массовой информации</t>
  </si>
  <si>
    <t>4409900</t>
  </si>
  <si>
    <t>4420000</t>
  </si>
  <si>
    <t>Библиотеки</t>
  </si>
  <si>
    <t>4429900</t>
  </si>
  <si>
    <t>4210000</t>
  </si>
  <si>
    <t>Школы - детские сады, школы начальные, неполные средние и средние</t>
  </si>
  <si>
    <t>4219900</t>
  </si>
  <si>
    <t>5200900</t>
  </si>
  <si>
    <t>5053600</t>
  </si>
  <si>
    <t>3150000</t>
  </si>
  <si>
    <t>Обеспечение деятельности финансовых, налоговых и таможенных органов и органов финансового (финансово-бюджетного ) надзора</t>
  </si>
  <si>
    <t>0106</t>
  </si>
  <si>
    <t xml:space="preserve">Процентные платежи по муниципальному  долгу </t>
  </si>
  <si>
    <t xml:space="preserve">Резервные фонды  органов местного самоуправления </t>
  </si>
  <si>
    <t>0700500</t>
  </si>
  <si>
    <t xml:space="preserve">Взносы в Ассоциацию муниципальных образований </t>
  </si>
  <si>
    <t>Доведение до населения официальной информации</t>
  </si>
  <si>
    <t xml:space="preserve">Внедрение и сопровождение информационных технологий по исполнению бюджета </t>
  </si>
  <si>
    <t>904</t>
  </si>
  <si>
    <t xml:space="preserve">Общегосударственные вопросы </t>
  </si>
  <si>
    <t xml:space="preserve">Реализация государственной политики в области  приватизации и управления государственной и муниципальной собственностью </t>
  </si>
  <si>
    <t>0900000</t>
  </si>
  <si>
    <t>0900200</t>
  </si>
  <si>
    <t xml:space="preserve">Субсидии юридическим лицам </t>
  </si>
  <si>
    <t>006</t>
  </si>
  <si>
    <t>Выполнение функций  органами местного самоуправления</t>
  </si>
  <si>
    <t>0020400</t>
  </si>
  <si>
    <t>500</t>
  </si>
  <si>
    <t>0020000</t>
  </si>
  <si>
    <t xml:space="preserve">Выполнение функций органами местного самоуправления </t>
  </si>
  <si>
    <t>0650300</t>
  </si>
  <si>
    <t xml:space="preserve">Выполнение других обязательств государства </t>
  </si>
  <si>
    <t>0920300</t>
  </si>
  <si>
    <t>0904</t>
  </si>
  <si>
    <t>Поддержка дорожного хозяйства</t>
  </si>
  <si>
    <t>3150200</t>
  </si>
  <si>
    <t>4209900</t>
  </si>
  <si>
    <t>5209000</t>
  </si>
  <si>
    <t xml:space="preserve">Содержание ребенка в семье опекуна и приемной семье,а также оплата труда приемного родителя </t>
  </si>
  <si>
    <t>Материальное обеспечение приемной семьи</t>
  </si>
  <si>
    <t>5201310</t>
  </si>
  <si>
    <t>Выплаты приемной семье на содержание подопечных детей</t>
  </si>
  <si>
    <t>5201311</t>
  </si>
  <si>
    <t xml:space="preserve">Оплата труда приемного родителя </t>
  </si>
  <si>
    <t>5201312</t>
  </si>
  <si>
    <t>Фельдшерско-акушерские пункты</t>
  </si>
  <si>
    <t>478000</t>
  </si>
  <si>
    <t>4789900</t>
  </si>
  <si>
    <t>079</t>
  </si>
  <si>
    <t>0920301</t>
  </si>
  <si>
    <t>0920302</t>
  </si>
  <si>
    <t>0920303</t>
  </si>
  <si>
    <t>5201500</t>
  </si>
  <si>
    <t>Выравнивание бюджетной обеспеченности  поселений из районного  фонда финансовой поддержки</t>
  </si>
  <si>
    <t>Выравнивание бюджетной обеспеченности</t>
  </si>
  <si>
    <t>5160000</t>
  </si>
  <si>
    <t>5160130</t>
  </si>
  <si>
    <t>Функционирование высшего должностного лица субъекта Российской Федерации и  муниципального образования</t>
  </si>
  <si>
    <t>0102</t>
  </si>
  <si>
    <t xml:space="preserve">Глава муниципального образования </t>
  </si>
  <si>
    <t>0020300</t>
  </si>
  <si>
    <t xml:space="preserve">обл. </t>
  </si>
  <si>
    <t>мест</t>
  </si>
  <si>
    <t>пос.</t>
  </si>
  <si>
    <t xml:space="preserve"> Социальная политика </t>
  </si>
  <si>
    <t>1006</t>
  </si>
  <si>
    <t>7950000</t>
  </si>
  <si>
    <t>7950001</t>
  </si>
  <si>
    <t xml:space="preserve">Мероприятия в области социальной политики </t>
  </si>
  <si>
    <t>7950002</t>
  </si>
  <si>
    <t>Молодежная политика и оздоровление детей</t>
  </si>
  <si>
    <t>0707</t>
  </si>
  <si>
    <t xml:space="preserve">Проведение оздоровительных и других мероприятий для детей и молодежи </t>
  </si>
  <si>
    <t>7950004</t>
  </si>
  <si>
    <t>7950005</t>
  </si>
  <si>
    <t xml:space="preserve">Мероприятия в области сельскохозяйственного производства </t>
  </si>
  <si>
    <t>342</t>
  </si>
  <si>
    <t>7950008</t>
  </si>
  <si>
    <t>7950003</t>
  </si>
  <si>
    <t>Жилищно-коммунальное хозяйство</t>
  </si>
  <si>
    <t>0500</t>
  </si>
  <si>
    <t>Жилищное хозяйство</t>
  </si>
  <si>
    <t>0501</t>
  </si>
  <si>
    <t>Реализация государственных функций , связанных с общегосударственным управлением</t>
  </si>
  <si>
    <t xml:space="preserve">Ремонт объектов муниципальной собственности </t>
  </si>
  <si>
    <t>0920304</t>
  </si>
  <si>
    <t>092304</t>
  </si>
  <si>
    <t>1020000</t>
  </si>
  <si>
    <t>Бюджетные инвестиции в объекты капитального строительства собственности муниципальных образований</t>
  </si>
  <si>
    <t>1020100</t>
  </si>
  <si>
    <t>Бюджетные инвестиции</t>
  </si>
  <si>
    <t>501</t>
  </si>
  <si>
    <t>Социальное обеспечение населения</t>
  </si>
  <si>
    <t>1003</t>
  </si>
  <si>
    <t>Федеральные целевые программы</t>
  </si>
  <si>
    <t>1000000</t>
  </si>
  <si>
    <t>Федеральная целевая программа " Социальное развитие села до 2010 года"</t>
  </si>
  <si>
    <t>1001100</t>
  </si>
  <si>
    <t>Субсидии на обеспечение жильем молодых семей и молодых специалистов, проживающих и работающих в сельской местности</t>
  </si>
  <si>
    <t>021</t>
  </si>
  <si>
    <t xml:space="preserve">Субсидии на обеспечение жильем граждан Российской Федерации, проживающих в сельской местности </t>
  </si>
  <si>
    <t>5220300</t>
  </si>
  <si>
    <t>Мероприятия в области социальной политики</t>
  </si>
  <si>
    <t>5220400</t>
  </si>
  <si>
    <t>Подпрограмма " Обеспечение жильем молодых семей "</t>
  </si>
  <si>
    <t>104000</t>
  </si>
  <si>
    <t>Субсидии на обеспечение жильем</t>
  </si>
  <si>
    <t>1040200</t>
  </si>
  <si>
    <t>Музеи и постоянные выставки</t>
  </si>
  <si>
    <t>4410000</t>
  </si>
  <si>
    <t>4419900</t>
  </si>
  <si>
    <t xml:space="preserve"> Культура, кинематография м средства массовой информации</t>
  </si>
  <si>
    <t xml:space="preserve"> Культура</t>
  </si>
  <si>
    <t>Межбюджетные трансферты на поощрение и стимулирование муниципальных образований, обеспечивших высокую явку избирателей прошедшей в 2007 году избирательной компании</t>
  </si>
  <si>
    <t>Межбюджетные трансфетры на создание условий по управлению многоквартирными домами</t>
  </si>
  <si>
    <t>Судебная система</t>
  </si>
  <si>
    <t>0105</t>
  </si>
  <si>
    <t>Составление списков капдидатов в присяжные заседатели федеральных судов общей юрисдикции в РФ</t>
  </si>
  <si>
    <t>0014000</t>
  </si>
  <si>
    <t>Выполнение функций органами местного самоуправления</t>
  </si>
  <si>
    <t>Иные межбюджетные  трансферты</t>
  </si>
  <si>
    <t>Государственная поддержка внедрения комплексных мер модернизации образования</t>
  </si>
  <si>
    <t>5201200</t>
  </si>
  <si>
    <t>5220301</t>
  </si>
  <si>
    <t>5201320</t>
  </si>
  <si>
    <t>Субсидия на внедрение инновационных образовательных программ в общеобразовательных учрежедениях томской области</t>
  </si>
  <si>
    <t>4360200</t>
  </si>
  <si>
    <t>Национальная безопасность и правоохранительная деятельность</t>
  </si>
  <si>
    <t>0300</t>
  </si>
  <si>
    <t xml:space="preserve">Защита населения и территории от чрезвычайных ситуаций природного и техногенного характера,гражданская оборона </t>
  </si>
  <si>
    <t>0309</t>
  </si>
  <si>
    <t>Предупреждение и ликвидация последствий чрезвычайных ситуаций и стихийных бедствий природного и техногенного характера</t>
  </si>
  <si>
    <t>2180100</t>
  </si>
  <si>
    <t>0920320</t>
  </si>
  <si>
    <t>900</t>
  </si>
  <si>
    <t>Областная целевая программа " Предоставление молодым семьям государственной поддержки на приобретение ( строительство) жилья на территории Томской области на 2006-2010 годы"</t>
  </si>
  <si>
    <t>Мероприятия по борьбе с беспризорностью, по опеке и попечительству</t>
  </si>
  <si>
    <t xml:space="preserve"> Субсидии юридическим лицам</t>
  </si>
  <si>
    <t xml:space="preserve"> Другие вопросы в области социальной политики</t>
  </si>
  <si>
    <t>5201502</t>
  </si>
  <si>
    <t>482</t>
  </si>
  <si>
    <t xml:space="preserve">МЦП " Развитие малого предпринимательства в Первомайском районе на 2007-2009 годы " </t>
  </si>
  <si>
    <t xml:space="preserve">Субсидии на возмещение затрат на производство и реализацию молока и молочной продукции </t>
  </si>
  <si>
    <t>2600401</t>
  </si>
  <si>
    <t>Расходы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</si>
  <si>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Региональные целевые программы</t>
  </si>
  <si>
    <t xml:space="preserve"> Областная целевая программа " Пожарная безопасность на объектах бюджетной сферы Томской области на 2008-2010 годы"</t>
  </si>
  <si>
    <t>5220001</t>
  </si>
  <si>
    <t xml:space="preserve">Мероприятия в области здравоохранения, спорта и физической культуры </t>
  </si>
  <si>
    <t>910</t>
  </si>
  <si>
    <t>52200001</t>
  </si>
  <si>
    <t>Функционирование законодательных (представительных) органов государственной власти и  представительных органов муниципальных образований</t>
  </si>
  <si>
    <t>Бюджетные инвестиции в объекты капитального строительства, не включенные в целевые программы</t>
  </si>
  <si>
    <t xml:space="preserve">Обеспечение жилыми помещениями детей-сирот и детей, оставшихся без попечения родителей, а также лиц из их числа, не имеющих закрепленного жилого помещения </t>
  </si>
  <si>
    <t>Межбюджетные трансферты на компенсацию энергоснабжающим организациям убытков, связанных с ростом цен на топливо ( нефть, мазут )</t>
  </si>
  <si>
    <t>Коммунальное хозяйство</t>
  </si>
  <si>
    <t>0502</t>
  </si>
  <si>
    <t>Областная целевая программа " Социальное развитие села Томской области до 2012 года"</t>
  </si>
  <si>
    <t>Мероприятия про развитию электрических сетей в сельской местности</t>
  </si>
  <si>
    <t>5220307</t>
  </si>
  <si>
    <t>5220311</t>
  </si>
  <si>
    <t>Федеральная целевая программа " Жилище" на 2002-2010 годы</t>
  </si>
  <si>
    <t xml:space="preserve"> Национальная экономика</t>
  </si>
  <si>
    <t>Другие вопросы в области национальной экономики</t>
  </si>
  <si>
    <t>0412</t>
  </si>
  <si>
    <t>5201505</t>
  </si>
  <si>
    <t>Малое предпринимательство</t>
  </si>
  <si>
    <t>3450000</t>
  </si>
  <si>
    <t>Субсидии на государственную поддержку малого предпринимательства, включая крестьянские (феремерские) хозяйства</t>
  </si>
  <si>
    <t>3450100</t>
  </si>
  <si>
    <t>Федеральные целевые прграммы</t>
  </si>
  <si>
    <t>ФЦП" Социальное развитие села до 2012 года"</t>
  </si>
  <si>
    <t>Поддержка коммунального хозяйства</t>
  </si>
  <si>
    <t>3510000</t>
  </si>
  <si>
    <t>Мероприятия в области коммунального хозяйства</t>
  </si>
  <si>
    <t>3510005</t>
  </si>
  <si>
    <t>Мероприятия по софинансированию расходов по реализации ОЦП " Социальное развитие села в Томской области до 2012 года"- реконструкция систем водоснабжения в с. Первомайское</t>
  </si>
  <si>
    <t>Реализация государственных функций в области социальной политики</t>
  </si>
  <si>
    <t>5140000</t>
  </si>
  <si>
    <t>5140100</t>
  </si>
  <si>
    <t>5140101</t>
  </si>
  <si>
    <t>Межбюджетные трансферты на реализацию мероприятий областной  целевой программы " Социальное развитие села до 2012 года"-  строительство наружных сетей водопровода в с. Первомайское ( центальная часть) протяженностью 6 км</t>
  </si>
  <si>
    <t>5201506</t>
  </si>
  <si>
    <t>Межбюджетные трансферты на реализацию мероприятий областной  целевой программы " Социальное развитие села до 2012 года"-  строительство станции водоподготовки  в с. Первомайское  Первомайского района Томской области</t>
  </si>
  <si>
    <t>5201507</t>
  </si>
  <si>
    <t>Национальная  безопасность и правоохранительная деятельность</t>
  </si>
  <si>
    <t>0314</t>
  </si>
  <si>
    <t>2470000</t>
  </si>
  <si>
    <t>7950006</t>
  </si>
  <si>
    <t>5210300</t>
  </si>
  <si>
    <t>5210000</t>
  </si>
  <si>
    <t>5210301</t>
  </si>
  <si>
    <t>Субсидии бюджетам субьектов Российской Федерации и муниципальных образований (межбюджетные субсидии)</t>
  </si>
  <si>
    <t>1102</t>
  </si>
  <si>
    <t>Обеспечение мероприятий по капитальному ремонту многоквартирных домов и переселению граждан из аварийного жилищного фонда</t>
  </si>
  <si>
    <t>0980000</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</si>
  <si>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</si>
  <si>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0980100</t>
  </si>
  <si>
    <t>0980101</t>
  </si>
  <si>
    <t>Фонд софинансирования</t>
  </si>
  <si>
    <t>010</t>
  </si>
  <si>
    <t>Субсидии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коммунального хозяйства</t>
  </si>
  <si>
    <t xml:space="preserve"> Иные межбюджетные трансферты</t>
  </si>
  <si>
    <t>Субсидии на обеспечение молодых семей и молодых специалистов, проживающих и работающих в сельской местности</t>
  </si>
  <si>
    <t>5201509</t>
  </si>
  <si>
    <t>5201508</t>
  </si>
  <si>
    <t>Составление списков кандидатов в присяжные заседатели федеральных судов общей юрисдикции в РФ</t>
  </si>
  <si>
    <t>Выполнение функций органами местного самоуправлении</t>
  </si>
  <si>
    <t>001400</t>
  </si>
  <si>
    <t>Дома культуры, другие учреждения культуры</t>
  </si>
  <si>
    <t>5201510</t>
  </si>
  <si>
    <t>Обеспечение жильем молодых семей и молодых специалистов проживающих в сельской местности</t>
  </si>
  <si>
    <t>ОЦП "Социальное развитие села Томской области  до 212 года"</t>
  </si>
  <si>
    <t>1001101</t>
  </si>
  <si>
    <t>1001102</t>
  </si>
  <si>
    <t xml:space="preserve">Субсидии на обеспечение жильем молодых семей и молодых специалистов, проживающих и работающих в сельской местности в сельской местности </t>
  </si>
  <si>
    <t>Субсидии на обеспечение жильем молодых семей и молодых специалистов проживающих  и работающих в сельской местности</t>
  </si>
  <si>
    <t>020</t>
  </si>
  <si>
    <t>Софинансирование объектов капитального строительства государственной собственности субъектов Российской Федерации ( объектов капитального строительства собственности муниципальных образований</t>
  </si>
  <si>
    <t>Расходы на исполнение выданных муниципальных  гарантий</t>
  </si>
  <si>
    <t>0920305</t>
  </si>
  <si>
    <t xml:space="preserve"> расходы по уничтожению очагов дикорастущей конопли</t>
  </si>
  <si>
    <t>Расходы на ремонт и приобретение жилья инвалидам и участникам Великой Отечественной войны 1941-1945 годов, указанных в подпункте 1 пункта 1 статьи 2 Федерального закона от 12.01.1995г. " О ветеранах", за исключением лиц из их числа, нуждающихся в улучшении жилищных условий и вставших на учет до 1 марта 2005года</t>
  </si>
  <si>
    <t>Мероприятия в области образования</t>
  </si>
  <si>
    <t>4360000</t>
  </si>
  <si>
    <t>Проведение притивоаварийных мероприятий в зданиях государственных и муниципальных общеобразовательных учреждений</t>
  </si>
  <si>
    <t>4361500</t>
  </si>
  <si>
    <t>5210302</t>
  </si>
  <si>
    <t>5210304</t>
  </si>
  <si>
    <t>3450101</t>
  </si>
  <si>
    <t>Областная целевая программа " Развитие малого и среднего предпринимательства в Томской области на 2008-2010 годы"</t>
  </si>
  <si>
    <t>5221000</t>
  </si>
  <si>
    <t xml:space="preserve">Прочие расходы </t>
  </si>
  <si>
    <t>0920306</t>
  </si>
  <si>
    <t xml:space="preserve">Межбюджетные трансферты на реализацию мероприятий ФЦП " Социальное развитие село до 2012 г"- обеспечение жильем молодых семей и молодых специалистов,проживающих и работающих в сельской местности </t>
  </si>
  <si>
    <t>Федеральная целевая программа " Социальное развитие села до 2012 года"</t>
  </si>
  <si>
    <t>099</t>
  </si>
  <si>
    <t>ФЦП " Социальное развитие села до 2012 года"</t>
  </si>
  <si>
    <t>Субсидия в целях поддержки муниципальных программ развития малого и среднего предпринимательства в соотвествии  с муниципальной целевой программой " Развитие малого и среднего предпринимательства в Первомайском районе на 2007-2009 годы"</t>
  </si>
  <si>
    <t>Межбюджетные трансферты на комплексную компактную застройку и благоустройство Первомайского сельского поселения (с.Первомайское)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</si>
  <si>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Межбюджетные трансферты на комплексную компактную застройку и благоустройство  сельских поселений в рамках ОЦП " Социальное развитие села до 2012 г"</t>
  </si>
  <si>
    <t xml:space="preserve">Межбюджетные трансферты на реализацию мероприятий ОЦП " Социальное развитие села до 2012 г"- обеспечение жильем молодых семей и молодых специалистов,проживающих и работающих в сельской местности </t>
  </si>
  <si>
    <t xml:space="preserve">Субсидии на обеспечение жильем молодых семей и молодых специалистов, проживающих и работающих в сельской местности  </t>
  </si>
  <si>
    <t>Межбюджетные трансферты на ремонт и приобретение жилья инвалидам и участникам Великой Отечественной войны 1941-1945 годов, указанных в подпункте 1 пункта 1 статьи 2 Федерального закона " от 12 января 1995 года № 5-ФЗ " О ветеранах" , за исключением лиц из их числа, нуждающихся в улучшении жилищных условий и вставших на учет до 1 марта 2005 года</t>
  </si>
  <si>
    <t xml:space="preserve">    </t>
  </si>
  <si>
    <t>2601900</t>
  </si>
  <si>
    <t>2601901</t>
  </si>
  <si>
    <t xml:space="preserve">Субсидии на поддержку экономически значимой региональной програмыразвития молочного скотоводства за счет средств федерального бюджета </t>
  </si>
  <si>
    <t>2601903</t>
  </si>
  <si>
    <t xml:space="preserve">Муниципальная избирательная комиссия </t>
  </si>
  <si>
    <t>908</t>
  </si>
  <si>
    <t>Обеспечение проведения выборов и референдумов</t>
  </si>
  <si>
    <t>0107</t>
  </si>
  <si>
    <t>Проведение выборов и референдумов</t>
  </si>
  <si>
    <t>0200000</t>
  </si>
  <si>
    <t xml:space="preserve">Проведение выборов в представительные органы муниципального образования </t>
  </si>
  <si>
    <t>0200002</t>
  </si>
  <si>
    <t xml:space="preserve">Проведение выборов главы муниципального образования </t>
  </si>
  <si>
    <t>0200003</t>
  </si>
  <si>
    <t xml:space="preserve">Нераспределенные бюджетные ассигнования </t>
  </si>
  <si>
    <t>Межбюджетные трансферты на сокращение дифференциации в размещении налогооблагаемой базы в муниципальных образованиях</t>
  </si>
  <si>
    <t>Содержание ребенка в семье опекуна и приемной семье, а также вознаграждение, причитающееся приемному родителю</t>
  </si>
  <si>
    <t>Межбюджетные трансферты на софинансирование объектов капитального строительства собственности муниципальных образований в рамках областной целевой программы " Социальное развитие села Томской области до 2012 года"</t>
  </si>
  <si>
    <t xml:space="preserve">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местного бюджета Первомайского района  на 2011 год </t>
  </si>
  <si>
    <t>Субсидии на поддержку экономически значимой региональной программы развития молочного скотоводства</t>
  </si>
  <si>
    <t>4360002</t>
  </si>
  <si>
    <t>Подготовка населения и организаций к действиям в чрезвычайной ситуации в мирное и военное время</t>
  </si>
  <si>
    <t>2190100</t>
  </si>
  <si>
    <t>Национальная оборона</t>
  </si>
  <si>
    <t>0200</t>
  </si>
  <si>
    <t>Мобилизационная подготовка экономики</t>
  </si>
  <si>
    <t>Мероприятия по обеспечению мобилизационной готовности экономики</t>
  </si>
  <si>
    <t>Защита населения и территории от чрезвычайных ситуаций природного и техногенного характера, гражданская оборона</t>
  </si>
  <si>
    <t xml:space="preserve">Учреждения, обеспечивающие предоставление услуг в области сельского хозяйства, охраны и использования объектов животного мира </t>
  </si>
  <si>
    <t>2619900</t>
  </si>
  <si>
    <t>Субсидии некомерческим организациям</t>
  </si>
  <si>
    <t>019</t>
  </si>
  <si>
    <t>Дотации на выравнивание бюджетной обеспеченности субъектов Российской Федерации и муниципальных образований</t>
  </si>
  <si>
    <t>3150212</t>
  </si>
  <si>
    <t>1020102</t>
  </si>
  <si>
    <t>1020112</t>
  </si>
  <si>
    <t>Реконструкция кинотеатра "Чулым"</t>
  </si>
  <si>
    <t>2601301</t>
  </si>
  <si>
    <t>ВЦП "Развитие малого предпринимательства в Первомайском районе на 2010-2012 годы"</t>
  </si>
  <si>
    <t xml:space="preserve">Ведомственные целевые программы муниципальных образований </t>
  </si>
  <si>
    <t xml:space="preserve">ВЦП " Одаренные дети " </t>
  </si>
  <si>
    <t>Ведомственная целевая программа " Здоровье"</t>
  </si>
  <si>
    <t xml:space="preserve"> ВЦП " Меры поддержки кадрового обеспечения в Первомайском районе  "</t>
  </si>
  <si>
    <t xml:space="preserve"> ВЦП "Жилье "</t>
  </si>
  <si>
    <t xml:space="preserve"> ВЦП " Одаренные дети "</t>
  </si>
  <si>
    <t xml:space="preserve">ВЦП " Ветеран " </t>
  </si>
  <si>
    <t>Другие вопросы в области национальной безопасности и правоохранительной деятельности</t>
  </si>
  <si>
    <t>ВЦП "Стимулирование развития и поддержка малых форм хозяйствования личных подсобных хозяйств Первомайского района на 2011-2013 г.г. "</t>
  </si>
  <si>
    <t>Оздоровление детей</t>
  </si>
  <si>
    <t>4320200</t>
  </si>
  <si>
    <t>Организация отдыха детей в каникулярное время</t>
  </si>
  <si>
    <t>4320202</t>
  </si>
  <si>
    <t>Софинансирование мероприятий по обеспечению жильем граждан, проживающих и работающих в сельской местности</t>
  </si>
  <si>
    <t>5140102</t>
  </si>
  <si>
    <t>Софинансирование мероприятий по обеспечению жильем молодых семей и молодых специалистов, проживающих и работающих в сельской местности</t>
  </si>
  <si>
    <t>ВЦП "Обеспечение жильем молодых семей на территории Первомайского района"</t>
  </si>
  <si>
    <t>7950007</t>
  </si>
  <si>
    <t>ВЦП "Социальное развитие села до 2012 года"</t>
  </si>
  <si>
    <t>7950009</t>
  </si>
  <si>
    <t>7950010</t>
  </si>
  <si>
    <t>2603101</t>
  </si>
  <si>
    <t>2603100</t>
  </si>
  <si>
    <t>Компенсация затрат на приобретение средств химизации</t>
  </si>
  <si>
    <t xml:space="preserve">Целевые программы муниципальных образований </t>
  </si>
  <si>
    <t xml:space="preserve"> "Программа в области энергосбережения и повышения энергетической эффективности на территории Первомайского района на период с 2010-2012 г.г."</t>
  </si>
  <si>
    <t xml:space="preserve">Оценка недвижимости, признание прав и регулирование отношений по государственной и муниципальной собственности </t>
  </si>
  <si>
    <t>Расходы на проведение аттестации педагогических работников муниципальных образовательных учреждений на первую и вторую квалификационные категории</t>
  </si>
  <si>
    <t xml:space="preserve">Субсидии на поддержку экономически значимой региональной програмы развития молочного скотоводства </t>
  </si>
  <si>
    <t>0113</t>
  </si>
  <si>
    <t>1400</t>
  </si>
  <si>
    <t>1401</t>
  </si>
  <si>
    <t>1403</t>
  </si>
  <si>
    <t>Здравоохранение</t>
  </si>
  <si>
    <t>Другие вопросы в области здравоохранения</t>
  </si>
  <si>
    <t>0909</t>
  </si>
  <si>
    <t xml:space="preserve">Культура и кинематография </t>
  </si>
  <si>
    <t xml:space="preserve">Другие вопросы в области культуры и кинематографии </t>
  </si>
  <si>
    <t>0804</t>
  </si>
  <si>
    <t>Другие вопросы в области социальной политики</t>
  </si>
  <si>
    <t>Целевые прграммы муниципальных образований</t>
  </si>
  <si>
    <t>14</t>
  </si>
  <si>
    <t>0203</t>
  </si>
  <si>
    <t>Мобилизационная и вневойсковая подготовка</t>
  </si>
  <si>
    <t>Муниципальное учреждение здравоохранения Первомайская центральная районная больница</t>
  </si>
  <si>
    <t>Муниципальное учреждение Отдел культуры Администрации Первомайского района</t>
  </si>
  <si>
    <t>Управление сельского хозяйства Администрации Первомайского района</t>
  </si>
  <si>
    <t>Финансово-экономическое управление Администрации Первомайского района</t>
  </si>
  <si>
    <t>Комитет по управлению муниципальной собственностью Администрации Первомайского района</t>
  </si>
  <si>
    <t>Управление образования Администрации Первомайского района</t>
  </si>
  <si>
    <t>Программа "Профилактика детского дорожно-транспортного травматизма на территории Томской области в 2010-2011 годах"</t>
  </si>
  <si>
    <t>Резерв на увеличение  оплаты труда работникм бюджетных учреждений</t>
  </si>
  <si>
    <t>Приложение 15</t>
  </si>
  <si>
    <t>5129702</t>
  </si>
  <si>
    <t>0020404</t>
  </si>
  <si>
    <t>3900301</t>
  </si>
  <si>
    <t>0503</t>
  </si>
  <si>
    <t>6000200</t>
  </si>
  <si>
    <t>Благоустройство</t>
  </si>
  <si>
    <t xml:space="preserve">Физическая культура </t>
  </si>
  <si>
    <t>Прочие межбюджетные трансферты бюджетам бюджетной системы</t>
  </si>
  <si>
    <t>Прчие межбюджетные трансферты</t>
  </si>
  <si>
    <t>Приобретение музыкальных инструментов для муниципальных образовательных учреждений дополнительного образования детей</t>
  </si>
  <si>
    <t>4231600</t>
  </si>
  <si>
    <t>0020405</t>
  </si>
  <si>
    <t>2600200</t>
  </si>
  <si>
    <t xml:space="preserve">Субсидии на обеспечение  условий для развития физической культуры и массового спорта </t>
  </si>
  <si>
    <t xml:space="preserve"> Субсидии на создание условий  управления многоквартирными домами</t>
  </si>
  <si>
    <t>Субсидии на дорожную деятельность в отношении автомобильных дорог местного значения, а так 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</si>
  <si>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 xml:space="preserve">Денежные выплаты медицинскому персоналу
фельдшерско-акушерских пунктов, врачам, фельдшерам и медицинским сестрам скорой медицинской помощи </t>
  </si>
  <si>
    <t xml:space="preserve">Комплектование книжных фондов библиотек 
муниципальных образований  </t>
  </si>
  <si>
    <t>4400200</t>
  </si>
  <si>
    <t xml:space="preserve">Учреждения культуры и мероприятия в сфере 
культуры и кинематографии </t>
  </si>
  <si>
    <t>0020401</t>
  </si>
  <si>
    <t>Субвенции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t>
  </si>
  <si>
    <t>Субвенции на осуществление отдельных государственных полномочий по созданию и обеспечению деятельности административных комиссий Томской области</t>
  </si>
  <si>
    <t>0020402</t>
  </si>
  <si>
    <t>0020403</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</si>
  <si>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</si>
  <si>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</si>
  <si>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0020407</t>
  </si>
  <si>
    <t xml:space="preserve">Физкультурно-оздоровительная работа
и спортивные мероприятия </t>
  </si>
  <si>
    <t xml:space="preserve">Субвенции на осуществление отдельных государственных полномочий по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 </t>
  </si>
  <si>
    <t>Государственная поддержка сельского хозяйства</t>
  </si>
  <si>
    <t>2600000</t>
  </si>
  <si>
    <t xml:space="preserve">Субвенции на осуществление отдельных государственных полномочий по поддержке сельскохозяйственного производства (предоставлений субсидии на возмещение гражданам, ведущим личное  подсобное хозяйство, сельскохозяйственным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2005-2011 годах на срок до 8 лет </t>
  </si>
  <si>
    <t>Субвенции на осуществление отдельных государственных полномочий по поддержке сельскохозяйственного производства (предоставление субсидии на возмещение затрат  по внесению органических удобрений)</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</si>
  <si>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</si>
  <si>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Другие общегосударственные расходы</t>
  </si>
  <si>
    <t>Межбюджетные трансферты на предоставление социальных выплат гражданам на оплату коммунальных услуг в части стоимости услуг по теплоснабжению от энергоснабжающих организаций, использующих в качестве топлива нефть</t>
  </si>
  <si>
    <t>5220700</t>
  </si>
  <si>
    <t>0020408</t>
  </si>
  <si>
    <t>Субвенции на осуществление государственных полномочий по обеспечению жилыми помещениями детей-сирот и детей, оставшихся без попечения родителе, а так же лиц из их числа, не имеющих закрепленного жилого помещения</t>
  </si>
  <si>
    <t>0700400</t>
  </si>
  <si>
    <t>Резервные фонды Администрации Томской области</t>
  </si>
  <si>
    <t>Осуществление полномочий по организации и осуществлению деятельности по опеке и попечительству в Томской области</t>
  </si>
  <si>
    <t>0020409</t>
  </si>
  <si>
    <t>5053601</t>
  </si>
  <si>
    <t xml:space="preserve"> от 17 .03.2011  № 42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</si>
</sst>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
    <numFmt numFmtId="169" formatCode="0.0"/>
    <numFmt numFmtId="170" formatCode="#,##0.0"/>
    <numFmt numFmtId="171" formatCode="#,##0.0_ ;[Red]\-#,##0.0\ "/>
    <numFmt numFmtId="172" formatCode="_-* #,##0.000_р_._-;\-* #,##0.000_р_._-;_-* &quot;-&quot;??_р_._-;_-@_-"/>
    <numFmt numFmtId="173" formatCode="_-* #,##0.0_р_._-;\-* #,##0.0_р_._-;_-* &quot;-&quot;??_р_._-;_-@_-"/>
    <numFmt numFmtId="174" formatCode="#,##0.00_ ;\-#,##0.00\ "/>
    <numFmt numFmtId="175" formatCode="000000"/>
  </numFmts>
  <fonts count="54">
    <font>
      <sz val="10"/>
      <name val="Arial Cyr"/>
      <family val="0"/>
    </font>
    <font>
      <b/>
      <sz val="10"/>
      <name val="Arial Cyr"/>
      <family val="0"/>
    </font>
    <font>
      <b/>
      <sz val="12"/>
      <name val="Times New Roman CYR"/>
      <family val="1"/>
    </font>
    <font>
      <sz val="12"/>
      <name val="Times New Roman CYR"/>
      <family val="1"/>
    </font>
    <font>
      <i/>
      <sz val="12"/>
      <name val="Times New Roman CYR"/>
      <family val="1"/>
    </font>
    <font>
      <i/>
      <sz val="10"/>
      <name val="Arial Cyr"/>
      <family val="0"/>
    </font>
    <font>
      <sz val="10"/>
      <name val="Times New Roman"/>
      <family val="1"/>
    </font>
    <font>
      <b/>
      <sz val="13"/>
      <name val="Times New Roman CYR"/>
      <family val="1"/>
    </font>
    <font>
      <b/>
      <sz val="12"/>
      <name val="Arial Cyr"/>
      <family val="2"/>
    </font>
    <font>
      <b/>
      <i/>
      <sz val="12"/>
      <name val="Arial Cyr"/>
      <family val="2"/>
    </font>
    <font>
      <sz val="12"/>
      <name val="Arial Cyr"/>
      <family val="2"/>
    </font>
    <font>
      <sz val="11"/>
      <name val="Arial Cyr"/>
      <family val="2"/>
    </font>
    <font>
      <u val="single"/>
      <sz val="10"/>
      <color indexed="12"/>
      <name val="Arial Cyr"/>
      <family val="0"/>
    </font>
    <font>
      <u val="single"/>
      <sz val="10"/>
      <color indexed="36"/>
      <name val="Arial Cyr"/>
      <family val="0"/>
    </font>
    <font>
      <i/>
      <sz val="10"/>
      <color indexed="14"/>
      <name val="Arial Cyr"/>
      <family val="0"/>
    </font>
    <font>
      <b/>
      <sz val="12"/>
      <color indexed="14"/>
      <name val="Arial Cyr"/>
      <family val="2"/>
    </font>
    <font>
      <sz val="10"/>
      <color indexed="14"/>
      <name val="Arial Cyr"/>
      <family val="0"/>
    </font>
    <font>
      <b/>
      <sz val="12"/>
      <color indexed="17"/>
      <name val="Arial Cyr"/>
      <family val="2"/>
    </font>
    <font>
      <sz val="10"/>
      <color indexed="17"/>
      <name val="Arial Cyr"/>
      <family val="0"/>
    </font>
    <font>
      <b/>
      <sz val="12"/>
      <color indexed="55"/>
      <name val="Arial Cyr"/>
      <family val="2"/>
    </font>
    <font>
      <sz val="10"/>
      <color indexed="55"/>
      <name val="Arial Cyr"/>
      <family val="0"/>
    </font>
    <font>
      <b/>
      <i/>
      <sz val="12"/>
      <color indexed="18"/>
      <name val="Arial Cyr"/>
      <family val="2"/>
    </font>
    <font>
      <i/>
      <sz val="10"/>
      <color indexed="18"/>
      <name val="Arial Cyr"/>
      <family val="0"/>
    </font>
    <font>
      <b/>
      <sz val="12"/>
      <color indexed="18"/>
      <name val="Arial Cyr"/>
      <family val="2"/>
    </font>
    <font>
      <sz val="10"/>
      <color indexed="18"/>
      <name val="Arial Cyr"/>
      <family val="0"/>
    </font>
    <font>
      <b/>
      <i/>
      <sz val="11"/>
      <name val="Arial Cyr"/>
      <family val="0"/>
    </font>
    <font>
      <i/>
      <sz val="12"/>
      <name val="Arial Cyr"/>
      <family val="0"/>
    </font>
    <font>
      <sz val="10"/>
      <color indexed="10"/>
      <name val="Arial Cyr"/>
      <family val="0"/>
    </font>
    <font>
      <b/>
      <sz val="11"/>
      <name val="Arial Cyr"/>
      <family val="0"/>
    </font>
    <font>
      <i/>
      <sz val="11"/>
      <name val="Arial Cyr"/>
      <family val="0"/>
    </font>
    <font>
      <sz val="12"/>
      <name val="Times New Roman"/>
      <family val="1"/>
    </font>
    <font>
      <b/>
      <sz val="12"/>
      <color indexed="10"/>
      <name val="Arial Cyr"/>
      <family val="2"/>
    </font>
    <font>
      <sz val="11"/>
      <name val="Times New Roman CYR"/>
      <family val="1"/>
    </font>
    <font>
      <b/>
      <sz val="10"/>
      <color indexed="10"/>
      <name val="Arial Cyr"/>
      <family val="0"/>
    </font>
    <font>
      <i/>
      <sz val="10"/>
      <color indexed="10"/>
      <name val="Arial Cyr"/>
      <family val="0"/>
    </font>
    <font>
      <b/>
      <i/>
      <sz val="10"/>
      <name val="Arial Cyr"/>
      <family val="0"/>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style="thin"/>
    </border>
    <border>
      <left>
        <color indexed="63"/>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color indexed="63"/>
      </top>
      <bottom style="thin"/>
    </border>
    <border>
      <left>
        <color indexed="63"/>
      </left>
      <right style="thin"/>
      <top style="thin">
        <color indexed="55"/>
      </top>
      <bottom style="thin">
        <color indexed="55"/>
      </bottom>
    </border>
    <border>
      <left>
        <color indexed="63"/>
      </left>
      <right style="thin"/>
      <top>
        <color indexed="63"/>
      </top>
      <bottom style="thin">
        <color indexed="55"/>
      </bottom>
    </border>
    <border>
      <left>
        <color indexed="63"/>
      </left>
      <right style="thin"/>
      <top>
        <color indexed="63"/>
      </top>
      <bottom style="thin"/>
    </border>
    <border>
      <left style="thin"/>
      <right style="thin">
        <color indexed="55"/>
      </right>
      <top>
        <color indexed="63"/>
      </top>
      <bottom style="thin"/>
    </border>
    <border>
      <left style="thin"/>
      <right style="thin">
        <color indexed="55"/>
      </right>
      <top style="thin">
        <color indexed="23"/>
      </top>
      <bottom style="thin">
        <color indexed="23"/>
      </bottom>
    </border>
    <border>
      <left>
        <color indexed="63"/>
      </left>
      <right style="thin">
        <color indexed="55"/>
      </right>
      <top>
        <color indexed="63"/>
      </top>
      <bottom style="thin">
        <color indexed="55"/>
      </bottom>
    </border>
    <border>
      <left style="thin"/>
      <right style="thin">
        <color indexed="55"/>
      </right>
      <top style="thin">
        <color indexed="22"/>
      </top>
      <bottom style="thin">
        <color indexed="55"/>
      </bottom>
    </border>
    <border>
      <left style="thin">
        <color indexed="55"/>
      </left>
      <right style="thin">
        <color indexed="55"/>
      </right>
      <top style="thin">
        <color indexed="22"/>
      </top>
      <bottom style="thin">
        <color indexed="55"/>
      </bottom>
    </border>
    <border>
      <left style="thin">
        <color indexed="55"/>
      </left>
      <right style="thin"/>
      <top style="thin">
        <color indexed="22"/>
      </top>
      <bottom style="thin">
        <color indexed="55"/>
      </bottom>
    </border>
    <border>
      <left style="thin"/>
      <right style="thin">
        <color indexed="55"/>
      </right>
      <top style="thin">
        <color indexed="55"/>
      </top>
      <bottom style="thin">
        <color indexed="23"/>
      </bottom>
    </border>
    <border>
      <left style="thin">
        <color indexed="55"/>
      </left>
      <right style="thin"/>
      <top style="thin">
        <color indexed="55"/>
      </top>
      <bottom style="thin">
        <color indexed="55"/>
      </bottom>
    </border>
    <border>
      <left style="thin"/>
      <right style="thin">
        <color indexed="55"/>
      </right>
      <top style="thin">
        <color indexed="55"/>
      </top>
      <bottom style="thin">
        <color indexed="55"/>
      </bottom>
    </border>
    <border>
      <left style="thin">
        <color indexed="23"/>
      </left>
      <right style="thin">
        <color indexed="23"/>
      </right>
      <top>
        <color indexed="63"/>
      </top>
      <bottom style="thin">
        <color indexed="23"/>
      </bottom>
    </border>
    <border>
      <left style="thin"/>
      <right style="thin">
        <color indexed="55"/>
      </right>
      <top style="thin">
        <color indexed="23"/>
      </top>
      <bottom style="thin"/>
    </border>
    <border>
      <left style="thin">
        <color indexed="55"/>
      </left>
      <right style="thin">
        <color indexed="55"/>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right style="thin">
        <color indexed="55"/>
      </right>
      <top>
        <color indexed="63"/>
      </top>
      <bottom style="thin">
        <color indexed="23"/>
      </bottom>
    </border>
    <border>
      <left>
        <color indexed="63"/>
      </left>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3"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202">
    <xf numFmtId="0" fontId="0" fillId="0" borderId="0" xfId="0" applyAlignment="1">
      <alignment/>
    </xf>
    <xf numFmtId="0" fontId="3" fillId="0" borderId="0" xfId="0" applyFont="1" applyAlignment="1">
      <alignment/>
    </xf>
    <xf numFmtId="0" fontId="3" fillId="0" borderId="0" xfId="0" applyFont="1" applyAlignment="1">
      <alignment vertical="center"/>
    </xf>
    <xf numFmtId="0" fontId="1" fillId="0" borderId="0" xfId="0" applyFont="1" applyAlignment="1">
      <alignment/>
    </xf>
    <xf numFmtId="0" fontId="5" fillId="0" borderId="0" xfId="0" applyFont="1" applyAlignment="1">
      <alignment/>
    </xf>
    <xf numFmtId="170" fontId="3" fillId="0" borderId="0" xfId="0" applyNumberFormat="1" applyFont="1" applyAlignment="1">
      <alignment/>
    </xf>
    <xf numFmtId="170" fontId="3" fillId="0" borderId="0" xfId="0" applyNumberFormat="1" applyFont="1" applyAlignment="1">
      <alignment horizontal="right"/>
    </xf>
    <xf numFmtId="0" fontId="8" fillId="0" borderId="0" xfId="0" applyFont="1" applyAlignment="1">
      <alignment vertical="center"/>
    </xf>
    <xf numFmtId="0" fontId="9" fillId="0" borderId="0" xfId="0" applyFont="1" applyAlignment="1">
      <alignment vertical="center"/>
    </xf>
    <xf numFmtId="170" fontId="8" fillId="0" borderId="0" xfId="0" applyNumberFormat="1" applyFont="1" applyAlignment="1">
      <alignment vertical="center"/>
    </xf>
    <xf numFmtId="49" fontId="3" fillId="0" borderId="0" xfId="0" applyNumberFormat="1" applyFont="1" applyAlignment="1">
      <alignment vertical="center"/>
    </xf>
    <xf numFmtId="170" fontId="3" fillId="0" borderId="0" xfId="0" applyNumberFormat="1" applyFont="1" applyAlignment="1">
      <alignment vertical="center"/>
    </xf>
    <xf numFmtId="0" fontId="0" fillId="0" borderId="0" xfId="0" applyAlignment="1">
      <alignment vertical="center"/>
    </xf>
    <xf numFmtId="170" fontId="10" fillId="0" borderId="0" xfId="0" applyNumberFormat="1" applyFont="1" applyAlignment="1">
      <alignment vertical="center"/>
    </xf>
    <xf numFmtId="0" fontId="3" fillId="0" borderId="0" xfId="0" applyFont="1" applyAlignment="1">
      <alignment horizontal="right"/>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170" fontId="2" fillId="0" borderId="12" xfId="0" applyNumberFormat="1" applyFont="1" applyBorder="1" applyAlignment="1">
      <alignment horizontal="right" vertical="center"/>
    </xf>
    <xf numFmtId="49" fontId="2" fillId="0" borderId="13" xfId="0" applyNumberFormat="1" applyFont="1" applyBorder="1" applyAlignment="1">
      <alignment horizontal="left" vertical="center" wrapText="1"/>
    </xf>
    <xf numFmtId="49" fontId="2" fillId="0" borderId="8" xfId="0" applyNumberFormat="1" applyFont="1" applyBorder="1" applyAlignment="1">
      <alignment horizontal="center" vertical="center" wrapText="1"/>
    </xf>
    <xf numFmtId="170" fontId="2" fillId="0" borderId="14" xfId="0" applyNumberFormat="1" applyFont="1" applyBorder="1" applyAlignment="1">
      <alignment horizontal="right" vertical="center"/>
    </xf>
    <xf numFmtId="49" fontId="4" fillId="0" borderId="13" xfId="0" applyNumberFormat="1" applyFont="1" applyBorder="1" applyAlignment="1">
      <alignment horizontal="left" vertical="center" wrapText="1"/>
    </xf>
    <xf numFmtId="49" fontId="4" fillId="0" borderId="8" xfId="0" applyNumberFormat="1" applyFont="1" applyBorder="1" applyAlignment="1">
      <alignment horizontal="center" vertical="center" wrapText="1"/>
    </xf>
    <xf numFmtId="170" fontId="4" fillId="0" borderId="14" xfId="0" applyNumberFormat="1" applyFont="1" applyBorder="1" applyAlignment="1">
      <alignment horizontal="right" vertical="center"/>
    </xf>
    <xf numFmtId="49" fontId="3" fillId="0" borderId="13" xfId="0" applyNumberFormat="1" applyFont="1" applyBorder="1" applyAlignment="1">
      <alignment horizontal="left" vertical="center" wrapText="1"/>
    </xf>
    <xf numFmtId="49" fontId="3" fillId="0" borderId="8" xfId="0" applyNumberFormat="1" applyFont="1" applyBorder="1" applyAlignment="1">
      <alignment horizontal="center" vertical="center" wrapText="1"/>
    </xf>
    <xf numFmtId="170" fontId="3" fillId="0" borderId="14" xfId="0" applyNumberFormat="1" applyFont="1" applyBorder="1" applyAlignment="1">
      <alignment horizontal="right" vertical="center"/>
    </xf>
    <xf numFmtId="0" fontId="14" fillId="0" borderId="0" xfId="0" applyFont="1" applyAlignment="1">
      <alignment/>
    </xf>
    <xf numFmtId="0" fontId="15" fillId="0" borderId="0" xfId="0" applyFont="1" applyAlignment="1">
      <alignment vertical="center"/>
    </xf>
    <xf numFmtId="0" fontId="16" fillId="0" borderId="0" xfId="0" applyFont="1" applyAlignment="1">
      <alignment/>
    </xf>
    <xf numFmtId="0" fontId="17" fillId="0" borderId="0" xfId="0" applyFont="1" applyAlignment="1">
      <alignment vertical="center"/>
    </xf>
    <xf numFmtId="0" fontId="18" fillId="0" borderId="0" xfId="0" applyFont="1" applyAlignment="1">
      <alignment/>
    </xf>
    <xf numFmtId="0" fontId="19" fillId="0" borderId="0" xfId="0" applyFont="1" applyAlignment="1">
      <alignment vertical="center"/>
    </xf>
    <xf numFmtId="0" fontId="20" fillId="0" borderId="0" xfId="0" applyFont="1" applyAlignment="1">
      <alignment/>
    </xf>
    <xf numFmtId="0" fontId="21" fillId="0" borderId="0" xfId="0" applyFont="1" applyAlignment="1">
      <alignment vertical="center"/>
    </xf>
    <xf numFmtId="0" fontId="22" fillId="0" borderId="0" xfId="0" applyFont="1" applyAlignment="1">
      <alignment/>
    </xf>
    <xf numFmtId="0" fontId="23" fillId="0" borderId="0" xfId="0" applyFont="1" applyAlignment="1">
      <alignment vertical="center"/>
    </xf>
    <xf numFmtId="0" fontId="24" fillId="0" borderId="0" xfId="0" applyFont="1" applyAlignment="1">
      <alignment/>
    </xf>
    <xf numFmtId="0" fontId="0" fillId="0" borderId="15" xfId="0" applyBorder="1" applyAlignment="1">
      <alignment/>
    </xf>
    <xf numFmtId="0" fontId="1" fillId="0" borderId="15" xfId="0" applyFont="1" applyBorder="1" applyAlignment="1">
      <alignment/>
    </xf>
    <xf numFmtId="0" fontId="5" fillId="0" borderId="15" xfId="0" applyFont="1" applyBorder="1" applyAlignment="1">
      <alignment/>
    </xf>
    <xf numFmtId="0" fontId="20" fillId="0" borderId="15" xfId="0" applyFont="1" applyBorder="1" applyAlignment="1">
      <alignment/>
    </xf>
    <xf numFmtId="0" fontId="22" fillId="0" borderId="15" xfId="0" applyFont="1" applyBorder="1" applyAlignment="1">
      <alignment/>
    </xf>
    <xf numFmtId="0" fontId="24" fillId="0" borderId="15" xfId="0" applyFont="1" applyBorder="1" applyAlignment="1">
      <alignment/>
    </xf>
    <xf numFmtId="0" fontId="18" fillId="0" borderId="15" xfId="0" applyFont="1" applyBorder="1" applyAlignment="1">
      <alignment/>
    </xf>
    <xf numFmtId="0" fontId="14" fillId="0" borderId="15" xfId="0" applyFont="1" applyBorder="1" applyAlignment="1">
      <alignment/>
    </xf>
    <xf numFmtId="0" fontId="16" fillId="0" borderId="15" xfId="0" applyFont="1" applyBorder="1" applyAlignment="1">
      <alignment/>
    </xf>
    <xf numFmtId="171" fontId="11" fillId="0" borderId="0" xfId="0" applyNumberFormat="1" applyFont="1" applyBorder="1" applyAlignment="1">
      <alignment vertical="center"/>
    </xf>
    <xf numFmtId="170"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xf>
    <xf numFmtId="0" fontId="9" fillId="0" borderId="0" xfId="0" applyFont="1" applyAlignment="1">
      <alignment vertical="center"/>
    </xf>
    <xf numFmtId="0" fontId="9" fillId="0" borderId="15" xfId="0" applyFont="1" applyBorder="1" applyAlignment="1">
      <alignment vertical="center"/>
    </xf>
    <xf numFmtId="170" fontId="9" fillId="0" borderId="15" xfId="0" applyNumberFormat="1" applyFont="1" applyBorder="1" applyAlignment="1">
      <alignment vertical="center"/>
    </xf>
    <xf numFmtId="170" fontId="25" fillId="0" borderId="15" xfId="0" applyNumberFormat="1" applyFont="1" applyBorder="1" applyAlignment="1">
      <alignment vertical="center"/>
    </xf>
    <xf numFmtId="170" fontId="26" fillId="0" borderId="0" xfId="0" applyNumberFormat="1" applyFont="1" applyAlignment="1">
      <alignment vertical="center"/>
    </xf>
    <xf numFmtId="170" fontId="9" fillId="0" borderId="0" xfId="0" applyNumberFormat="1" applyFont="1" applyAlignment="1">
      <alignment vertical="center"/>
    </xf>
    <xf numFmtId="0" fontId="0" fillId="0" borderId="15" xfId="0" applyFont="1" applyBorder="1" applyAlignment="1">
      <alignment/>
    </xf>
    <xf numFmtId="0" fontId="0" fillId="0" borderId="0" xfId="0" applyFont="1" applyAlignment="1">
      <alignment/>
    </xf>
    <xf numFmtId="49" fontId="3" fillId="0" borderId="13" xfId="0" applyNumberFormat="1" applyFont="1" applyBorder="1" applyAlignment="1">
      <alignment horizontal="left" vertical="center" wrapText="1"/>
    </xf>
    <xf numFmtId="49" fontId="3" fillId="0" borderId="8" xfId="0" applyNumberFormat="1" applyFont="1" applyBorder="1" applyAlignment="1">
      <alignment horizontal="center" vertical="center" wrapText="1"/>
    </xf>
    <xf numFmtId="170" fontId="3" fillId="0" borderId="14" xfId="0" applyNumberFormat="1" applyFont="1" applyBorder="1" applyAlignment="1">
      <alignment horizontal="right" vertical="center"/>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170" fontId="3" fillId="0" borderId="0" xfId="0" applyNumberFormat="1" applyFont="1" applyBorder="1" applyAlignment="1">
      <alignment horizontal="right" vertical="center"/>
    </xf>
    <xf numFmtId="0" fontId="0" fillId="0" borderId="16" xfId="0" applyBorder="1" applyAlignment="1">
      <alignment/>
    </xf>
    <xf numFmtId="49" fontId="4" fillId="0" borderId="13" xfId="0" applyNumberFormat="1" applyFont="1" applyBorder="1" applyAlignment="1">
      <alignment horizontal="left" vertical="center" wrapText="1"/>
    </xf>
    <xf numFmtId="49" fontId="4" fillId="0" borderId="8" xfId="0" applyNumberFormat="1" applyFont="1" applyBorder="1" applyAlignment="1">
      <alignment horizontal="center" vertical="center" wrapText="1"/>
    </xf>
    <xf numFmtId="170" fontId="4" fillId="0" borderId="14" xfId="0" applyNumberFormat="1" applyFont="1" applyBorder="1" applyAlignment="1">
      <alignment horizontal="right" vertical="center"/>
    </xf>
    <xf numFmtId="170" fontId="28" fillId="0" borderId="15" xfId="0" applyNumberFormat="1" applyFont="1" applyBorder="1" applyAlignment="1">
      <alignment vertical="center"/>
    </xf>
    <xf numFmtId="4" fontId="3" fillId="0" borderId="14" xfId="0" applyNumberFormat="1" applyFont="1" applyBorder="1" applyAlignment="1">
      <alignment horizontal="right" vertical="center"/>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center" vertical="center" wrapText="1"/>
    </xf>
    <xf numFmtId="170" fontId="3" fillId="0" borderId="19" xfId="0" applyNumberFormat="1" applyFont="1" applyBorder="1" applyAlignment="1">
      <alignment horizontal="right" vertical="center"/>
    </xf>
    <xf numFmtId="0" fontId="3" fillId="0" borderId="17" xfId="0" applyNumberFormat="1" applyFont="1" applyBorder="1" applyAlignment="1">
      <alignment vertical="top" wrapText="1"/>
    </xf>
    <xf numFmtId="0" fontId="10" fillId="0" borderId="0" xfId="0" applyFont="1" applyAlignment="1">
      <alignment vertical="center"/>
    </xf>
    <xf numFmtId="170" fontId="29" fillId="0" borderId="15" xfId="0" applyNumberFormat="1" applyFont="1" applyBorder="1" applyAlignment="1">
      <alignment vertical="center"/>
    </xf>
    <xf numFmtId="0" fontId="0" fillId="0" borderId="15" xfId="0" applyFont="1" applyBorder="1" applyAlignment="1">
      <alignment/>
    </xf>
    <xf numFmtId="0" fontId="0" fillId="0" borderId="0" xfId="0" applyFont="1" applyAlignment="1">
      <alignment/>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170" fontId="3" fillId="0" borderId="26" xfId="0" applyNumberFormat="1" applyFont="1" applyBorder="1" applyAlignment="1">
      <alignment horizontal="right" vertical="center"/>
    </xf>
    <xf numFmtId="170" fontId="3" fillId="0" borderId="27" xfId="0" applyNumberFormat="1" applyFont="1" applyBorder="1" applyAlignment="1">
      <alignment horizontal="right" vertical="center"/>
    </xf>
    <xf numFmtId="170" fontId="3" fillId="0" borderId="28" xfId="0" applyNumberFormat="1" applyFont="1" applyBorder="1" applyAlignment="1">
      <alignment horizontal="right" vertical="center"/>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center" vertical="center" wrapText="1"/>
    </xf>
    <xf numFmtId="170" fontId="0" fillId="0" borderId="0" xfId="0" applyNumberFormat="1" applyBorder="1" applyAlignment="1">
      <alignment/>
    </xf>
    <xf numFmtId="170" fontId="9" fillId="0" borderId="0" xfId="0" applyNumberFormat="1" applyFont="1" applyBorder="1" applyAlignment="1">
      <alignment vertical="center"/>
    </xf>
    <xf numFmtId="170" fontId="25" fillId="0" borderId="0" xfId="0" applyNumberFormat="1" applyFont="1" applyBorder="1" applyAlignment="1">
      <alignment vertical="center"/>
    </xf>
    <xf numFmtId="0" fontId="1" fillId="0" borderId="0" xfId="0" applyFont="1" applyBorder="1" applyAlignment="1">
      <alignment/>
    </xf>
    <xf numFmtId="0" fontId="5" fillId="0" borderId="0" xfId="0" applyFont="1" applyBorder="1" applyAlignment="1">
      <alignment/>
    </xf>
    <xf numFmtId="0" fontId="20" fillId="0" borderId="0" xfId="0" applyFont="1" applyBorder="1" applyAlignment="1">
      <alignment/>
    </xf>
    <xf numFmtId="170" fontId="5" fillId="0" borderId="0" xfId="0" applyNumberFormat="1" applyFont="1" applyBorder="1" applyAlignment="1">
      <alignment/>
    </xf>
    <xf numFmtId="170" fontId="28" fillId="0" borderId="0" xfId="0" applyNumberFormat="1" applyFont="1" applyBorder="1" applyAlignment="1">
      <alignment vertical="center"/>
    </xf>
    <xf numFmtId="0" fontId="0" fillId="0" borderId="0" xfId="0" applyFont="1" applyBorder="1" applyAlignment="1">
      <alignment/>
    </xf>
    <xf numFmtId="0" fontId="16" fillId="0" borderId="0" xfId="0" applyFont="1" applyBorder="1" applyAlignment="1">
      <alignment/>
    </xf>
    <xf numFmtId="0" fontId="27" fillId="0" borderId="0" xfId="0" applyFont="1" applyBorder="1" applyAlignment="1">
      <alignment/>
    </xf>
    <xf numFmtId="0" fontId="22" fillId="0" borderId="0" xfId="0" applyFont="1" applyBorder="1" applyAlignment="1">
      <alignment/>
    </xf>
    <xf numFmtId="0" fontId="24" fillId="0" borderId="0" xfId="0" applyFont="1" applyBorder="1" applyAlignment="1">
      <alignment/>
    </xf>
    <xf numFmtId="170" fontId="29" fillId="0" borderId="0" xfId="0" applyNumberFormat="1" applyFont="1" applyBorder="1" applyAlignment="1">
      <alignment vertical="center"/>
    </xf>
    <xf numFmtId="170" fontId="0" fillId="0" borderId="0" xfId="0" applyNumberFormat="1" applyFont="1" applyBorder="1" applyAlignment="1">
      <alignment/>
    </xf>
    <xf numFmtId="0" fontId="0" fillId="0" borderId="0" xfId="0" applyFont="1" applyBorder="1" applyAlignment="1">
      <alignment/>
    </xf>
    <xf numFmtId="0" fontId="18"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49" fontId="3" fillId="0" borderId="32" xfId="0" applyNumberFormat="1" applyFont="1" applyBorder="1" applyAlignment="1">
      <alignment horizontal="left" vertical="center" wrapText="1"/>
    </xf>
    <xf numFmtId="49" fontId="3" fillId="0" borderId="33" xfId="0" applyNumberFormat="1" applyFont="1" applyBorder="1" applyAlignment="1">
      <alignment horizontal="center" vertical="center" wrapText="1"/>
    </xf>
    <xf numFmtId="170" fontId="3" fillId="0" borderId="34" xfId="0" applyNumberFormat="1" applyFont="1" applyBorder="1" applyAlignment="1">
      <alignment horizontal="right" vertical="center"/>
    </xf>
    <xf numFmtId="49" fontId="3" fillId="0" borderId="35" xfId="0" applyNumberFormat="1" applyFont="1" applyBorder="1" applyAlignment="1">
      <alignment horizontal="left" vertical="center" wrapText="1"/>
    </xf>
    <xf numFmtId="170" fontId="3" fillId="0" borderId="36" xfId="0" applyNumberFormat="1" applyFont="1" applyBorder="1" applyAlignment="1">
      <alignment horizontal="right" vertical="center"/>
    </xf>
    <xf numFmtId="49" fontId="3" fillId="0" borderId="37" xfId="0" applyNumberFormat="1" applyFont="1" applyBorder="1" applyAlignment="1">
      <alignment horizontal="left" vertical="center" wrapText="1"/>
    </xf>
    <xf numFmtId="175" fontId="30" fillId="0" borderId="13" xfId="0" applyNumberFormat="1" applyFont="1" applyBorder="1" applyAlignment="1">
      <alignment horizontal="left" vertical="center" wrapText="1"/>
    </xf>
    <xf numFmtId="0" fontId="31" fillId="0" borderId="0" xfId="0" applyFont="1" applyAlignment="1">
      <alignment vertical="center"/>
    </xf>
    <xf numFmtId="174" fontId="3" fillId="0" borderId="14" xfId="60" applyNumberFormat="1" applyFont="1" applyBorder="1" applyAlignment="1">
      <alignment horizontal="right" vertical="center"/>
    </xf>
    <xf numFmtId="0" fontId="3" fillId="0" borderId="13"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0" borderId="40"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170" fontId="3" fillId="0" borderId="42" xfId="0" applyNumberFormat="1" applyFont="1" applyBorder="1" applyAlignment="1">
      <alignment horizontal="right" vertical="center"/>
    </xf>
    <xf numFmtId="0" fontId="32" fillId="0" borderId="0" xfId="0" applyFont="1" applyBorder="1" applyAlignment="1">
      <alignment vertical="center" wrapText="1"/>
    </xf>
    <xf numFmtId="49" fontId="3" fillId="0" borderId="43" xfId="0" applyNumberFormat="1" applyFont="1" applyBorder="1" applyAlignment="1">
      <alignment horizontal="left" vertical="center" wrapText="1"/>
    </xf>
    <xf numFmtId="0" fontId="0" fillId="24" borderId="15" xfId="0" applyFont="1" applyFill="1" applyBorder="1" applyAlignment="1">
      <alignment/>
    </xf>
    <xf numFmtId="170" fontId="9" fillId="24" borderId="15" xfId="0" applyNumberFormat="1" applyFont="1" applyFill="1" applyBorder="1" applyAlignment="1">
      <alignment vertical="center"/>
    </xf>
    <xf numFmtId="170" fontId="25" fillId="24" borderId="15" xfId="0" applyNumberFormat="1" applyFont="1" applyFill="1" applyBorder="1" applyAlignment="1">
      <alignment vertical="center"/>
    </xf>
    <xf numFmtId="171" fontId="0" fillId="24" borderId="15" xfId="0" applyNumberFormat="1" applyFont="1" applyFill="1" applyBorder="1" applyAlignment="1">
      <alignment vertical="center"/>
    </xf>
    <xf numFmtId="0" fontId="5" fillId="24" borderId="15" xfId="0" applyFont="1" applyFill="1" applyBorder="1" applyAlignment="1">
      <alignment/>
    </xf>
    <xf numFmtId="169" fontId="0" fillId="24" borderId="15" xfId="0" applyNumberFormat="1" applyFont="1" applyFill="1" applyBorder="1" applyAlignment="1">
      <alignment/>
    </xf>
    <xf numFmtId="170" fontId="0" fillId="24" borderId="15" xfId="0" applyNumberFormat="1" applyFont="1" applyFill="1" applyBorder="1" applyAlignment="1">
      <alignment/>
    </xf>
    <xf numFmtId="170" fontId="28" fillId="24" borderId="15" xfId="0" applyNumberFormat="1" applyFont="1" applyFill="1" applyBorder="1" applyAlignment="1">
      <alignment vertical="center"/>
    </xf>
    <xf numFmtId="4" fontId="28" fillId="24" borderId="15" xfId="0" applyNumberFormat="1" applyFont="1" applyFill="1" applyBorder="1" applyAlignment="1">
      <alignment vertical="center"/>
    </xf>
    <xf numFmtId="170" fontId="3" fillId="24" borderId="14" xfId="0" applyNumberFormat="1" applyFont="1" applyFill="1" applyBorder="1" applyAlignment="1">
      <alignment horizontal="right" vertical="center"/>
    </xf>
    <xf numFmtId="170" fontId="29" fillId="24" borderId="15" xfId="0" applyNumberFormat="1" applyFont="1" applyFill="1" applyBorder="1" applyAlignment="1">
      <alignment vertical="center"/>
    </xf>
    <xf numFmtId="170" fontId="5" fillId="24" borderId="15" xfId="0" applyNumberFormat="1" applyFont="1" applyFill="1" applyBorder="1" applyAlignment="1">
      <alignment/>
    </xf>
    <xf numFmtId="0" fontId="1" fillId="24" borderId="15" xfId="0" applyFont="1" applyFill="1" applyBorder="1" applyAlignment="1">
      <alignment/>
    </xf>
    <xf numFmtId="0" fontId="0" fillId="24" borderId="16" xfId="0" applyFont="1" applyFill="1" applyBorder="1" applyAlignment="1">
      <alignment/>
    </xf>
    <xf numFmtId="49" fontId="2" fillId="25" borderId="8" xfId="0" applyNumberFormat="1" applyFont="1" applyFill="1" applyBorder="1" applyAlignment="1">
      <alignment horizontal="center" vertical="center" wrapText="1"/>
    </xf>
    <xf numFmtId="170" fontId="9" fillId="25" borderId="15" xfId="0" applyNumberFormat="1" applyFont="1" applyFill="1" applyBorder="1" applyAlignment="1">
      <alignment vertical="center"/>
    </xf>
    <xf numFmtId="169" fontId="0" fillId="25" borderId="16" xfId="0" applyNumberFormat="1" applyFill="1" applyBorder="1" applyAlignment="1">
      <alignment/>
    </xf>
    <xf numFmtId="0" fontId="0" fillId="25" borderId="15" xfId="0" applyFill="1" applyBorder="1" applyAlignment="1">
      <alignment/>
    </xf>
    <xf numFmtId="170" fontId="9" fillId="25" borderId="0" xfId="0" applyNumberFormat="1" applyFont="1" applyFill="1" applyBorder="1" applyAlignment="1">
      <alignment vertical="center"/>
    </xf>
    <xf numFmtId="0" fontId="0" fillId="25" borderId="0" xfId="0" applyFont="1" applyFill="1" applyBorder="1" applyAlignment="1">
      <alignment/>
    </xf>
    <xf numFmtId="0" fontId="0" fillId="25" borderId="0" xfId="0" applyFill="1" applyBorder="1" applyAlignment="1">
      <alignment/>
    </xf>
    <xf numFmtId="170" fontId="26" fillId="25" borderId="0" xfId="0" applyNumberFormat="1" applyFont="1" applyFill="1" applyBorder="1" applyAlignment="1">
      <alignment vertical="center"/>
    </xf>
    <xf numFmtId="171" fontId="11" fillId="25" borderId="0" xfId="0" applyNumberFormat="1" applyFont="1" applyFill="1" applyBorder="1" applyAlignment="1">
      <alignment vertical="center"/>
    </xf>
    <xf numFmtId="170" fontId="0" fillId="25" borderId="0" xfId="0" applyNumberFormat="1" applyFill="1" applyBorder="1" applyAlignment="1">
      <alignment vertical="center"/>
    </xf>
    <xf numFmtId="0" fontId="0" fillId="25" borderId="15" xfId="0" applyFont="1" applyFill="1" applyBorder="1" applyAlignment="1">
      <alignment/>
    </xf>
    <xf numFmtId="170" fontId="25" fillId="25" borderId="15" xfId="0" applyNumberFormat="1" applyFont="1" applyFill="1" applyBorder="1" applyAlignment="1">
      <alignment vertical="center"/>
    </xf>
    <xf numFmtId="0" fontId="5" fillId="25" borderId="15" xfId="0" applyFont="1" applyFill="1" applyBorder="1" applyAlignment="1">
      <alignment/>
    </xf>
    <xf numFmtId="0" fontId="0" fillId="25" borderId="15" xfId="0" applyFont="1" applyFill="1" applyBorder="1" applyAlignment="1">
      <alignment/>
    </xf>
    <xf numFmtId="170" fontId="0" fillId="25" borderId="15" xfId="0" applyNumberFormat="1" applyFill="1" applyBorder="1" applyAlignment="1">
      <alignment/>
    </xf>
    <xf numFmtId="169" fontId="0" fillId="25" borderId="15" xfId="0" applyNumberFormat="1" applyFill="1" applyBorder="1" applyAlignment="1">
      <alignment/>
    </xf>
    <xf numFmtId="169" fontId="5" fillId="25" borderId="15" xfId="0" applyNumberFormat="1" applyFont="1" applyFill="1" applyBorder="1" applyAlignment="1">
      <alignment/>
    </xf>
    <xf numFmtId="0" fontId="0" fillId="25" borderId="15" xfId="0" applyFont="1" applyFill="1" applyBorder="1" applyAlignment="1">
      <alignment/>
    </xf>
    <xf numFmtId="0" fontId="20" fillId="25" borderId="15" xfId="0" applyFont="1" applyFill="1" applyBorder="1" applyAlignment="1">
      <alignment/>
    </xf>
    <xf numFmtId="170" fontId="28" fillId="25" borderId="15" xfId="0" applyNumberFormat="1" applyFont="1" applyFill="1" applyBorder="1" applyAlignment="1">
      <alignment vertical="center"/>
    </xf>
    <xf numFmtId="4" fontId="3" fillId="25" borderId="14" xfId="0" applyNumberFormat="1" applyFont="1" applyFill="1" applyBorder="1" applyAlignment="1">
      <alignment horizontal="right" vertical="center"/>
    </xf>
    <xf numFmtId="0" fontId="24" fillId="25" borderId="15" xfId="0" applyFont="1" applyFill="1" applyBorder="1" applyAlignment="1">
      <alignment/>
    </xf>
    <xf numFmtId="0" fontId="27" fillId="25" borderId="15" xfId="0" applyFont="1" applyFill="1" applyBorder="1" applyAlignment="1">
      <alignment/>
    </xf>
    <xf numFmtId="170" fontId="3" fillId="25" borderId="14" xfId="0" applyNumberFormat="1" applyFont="1" applyFill="1" applyBorder="1" applyAlignment="1">
      <alignment horizontal="right" vertical="center"/>
    </xf>
    <xf numFmtId="170" fontId="29" fillId="25" borderId="15" xfId="0" applyNumberFormat="1" applyFont="1" applyFill="1" applyBorder="1" applyAlignment="1">
      <alignment vertical="center"/>
    </xf>
    <xf numFmtId="0" fontId="18" fillId="25" borderId="15" xfId="0" applyFont="1" applyFill="1" applyBorder="1" applyAlignment="1">
      <alignment/>
    </xf>
    <xf numFmtId="0" fontId="33" fillId="25" borderId="15" xfId="0" applyFont="1" applyFill="1" applyBorder="1" applyAlignment="1">
      <alignment/>
    </xf>
    <xf numFmtId="0" fontId="34" fillId="25" borderId="15" xfId="0" applyFont="1" applyFill="1" applyBorder="1" applyAlignment="1">
      <alignment/>
    </xf>
    <xf numFmtId="0" fontId="14" fillId="25" borderId="15" xfId="0" applyFont="1" applyFill="1" applyBorder="1" applyAlignment="1">
      <alignment/>
    </xf>
    <xf numFmtId="0" fontId="16" fillId="25" borderId="15" xfId="0" applyFont="1" applyFill="1" applyBorder="1" applyAlignment="1">
      <alignment/>
    </xf>
    <xf numFmtId="170" fontId="5" fillId="25" borderId="15" xfId="0" applyNumberFormat="1" applyFont="1" applyFill="1" applyBorder="1" applyAlignment="1">
      <alignment/>
    </xf>
    <xf numFmtId="0" fontId="35" fillId="24" borderId="15" xfId="0" applyFont="1" applyFill="1" applyBorder="1" applyAlignment="1">
      <alignment/>
    </xf>
    <xf numFmtId="0" fontId="35" fillId="25" borderId="15" xfId="0" applyFont="1" applyFill="1" applyBorder="1" applyAlignment="1">
      <alignment/>
    </xf>
    <xf numFmtId="169" fontId="0" fillId="25" borderId="15" xfId="0" applyNumberFormat="1" applyFont="1" applyFill="1" applyBorder="1" applyAlignment="1">
      <alignment/>
    </xf>
    <xf numFmtId="169" fontId="5" fillId="24" borderId="15" xfId="0" applyNumberFormat="1" applyFont="1" applyFill="1" applyBorder="1" applyAlignment="1">
      <alignment/>
    </xf>
    <xf numFmtId="169" fontId="24" fillId="25" borderId="15" xfId="0" applyNumberFormat="1" applyFont="1" applyFill="1" applyBorder="1" applyAlignment="1">
      <alignment/>
    </xf>
    <xf numFmtId="169" fontId="0" fillId="25" borderId="15" xfId="0" applyNumberFormat="1" applyFont="1" applyFill="1" applyBorder="1" applyAlignment="1">
      <alignment/>
    </xf>
    <xf numFmtId="170" fontId="1" fillId="24" borderId="15" xfId="0" applyNumberFormat="1" applyFont="1" applyFill="1" applyBorder="1" applyAlignment="1">
      <alignment/>
    </xf>
    <xf numFmtId="3" fontId="8" fillId="0" borderId="0" xfId="0" applyNumberFormat="1" applyFont="1" applyAlignment="1">
      <alignment vertical="center"/>
    </xf>
    <xf numFmtId="0" fontId="0" fillId="25" borderId="16" xfId="0" applyFill="1" applyBorder="1" applyAlignment="1">
      <alignment/>
    </xf>
    <xf numFmtId="49" fontId="3" fillId="25" borderId="33" xfId="0" applyNumberFormat="1" applyFont="1" applyFill="1" applyBorder="1" applyAlignment="1">
      <alignment horizontal="center" vertical="center" wrapText="1"/>
    </xf>
    <xf numFmtId="49" fontId="3" fillId="25" borderId="20" xfId="0" applyNumberFormat="1" applyFont="1" applyFill="1" applyBorder="1" applyAlignment="1">
      <alignment horizontal="center" vertical="center" wrapText="1"/>
    </xf>
    <xf numFmtId="175" fontId="3" fillId="0" borderId="13" xfId="0" applyNumberFormat="1" applyFont="1" applyBorder="1" applyAlignment="1">
      <alignment horizontal="left" vertical="center" wrapText="1"/>
    </xf>
    <xf numFmtId="0" fontId="0" fillId="0" borderId="44" xfId="0" applyBorder="1" applyAlignment="1">
      <alignment/>
    </xf>
    <xf numFmtId="170" fontId="0" fillId="0" borderId="0" xfId="0" applyNumberFormat="1" applyAlignment="1">
      <alignment/>
    </xf>
    <xf numFmtId="0" fontId="22" fillId="0" borderId="44" xfId="0" applyFont="1" applyBorder="1" applyAlignment="1">
      <alignment/>
    </xf>
    <xf numFmtId="0" fontId="36" fillId="0" borderId="0" xfId="0" applyFont="1" applyAlignment="1">
      <alignment wrapText="1"/>
    </xf>
    <xf numFmtId="170" fontId="2" fillId="0" borderId="15" xfId="0" applyNumberFormat="1" applyFont="1" applyBorder="1" applyAlignment="1">
      <alignment horizontal="right" vertical="center"/>
    </xf>
    <xf numFmtId="170" fontId="3" fillId="24" borderId="44" xfId="0" applyNumberFormat="1" applyFont="1" applyFill="1" applyBorder="1" applyAlignment="1">
      <alignment horizontal="right" vertical="center"/>
    </xf>
    <xf numFmtId="170" fontId="3" fillId="25" borderId="44" xfId="0" applyNumberFormat="1" applyFont="1" applyFill="1" applyBorder="1" applyAlignment="1">
      <alignment horizontal="right" vertical="center"/>
    </xf>
    <xf numFmtId="170" fontId="3" fillId="0" borderId="44" xfId="0" applyNumberFormat="1" applyFont="1" applyBorder="1" applyAlignment="1">
      <alignment horizontal="right" vertical="center"/>
    </xf>
    <xf numFmtId="170" fontId="4" fillId="24" borderId="44" xfId="0" applyNumberFormat="1" applyFont="1" applyFill="1" applyBorder="1" applyAlignment="1">
      <alignment horizontal="right" vertical="center"/>
    </xf>
    <xf numFmtId="169" fontId="16" fillId="25" borderId="15" xfId="0" applyNumberFormat="1" applyFont="1" applyFill="1" applyBorder="1" applyAlignment="1">
      <alignment/>
    </xf>
    <xf numFmtId="170" fontId="8" fillId="0" borderId="0" xfId="0" applyNumberFormat="1" applyFont="1" applyAlignment="1">
      <alignment horizontal="left" vertical="center"/>
    </xf>
    <xf numFmtId="0" fontId="2" fillId="0" borderId="15" xfId="0" applyFont="1" applyBorder="1" applyAlignment="1">
      <alignment horizontal="center" vertical="center" wrapText="1"/>
    </xf>
    <xf numFmtId="170"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45" xfId="0" applyFont="1" applyBorder="1" applyAlignment="1">
      <alignment horizontal="center" vertical="center" wrapText="1"/>
    </xf>
    <xf numFmtId="0" fontId="6" fillId="0" borderId="0" xfId="0" applyFont="1" applyAlignment="1">
      <alignment horizontal="right"/>
    </xf>
    <xf numFmtId="0" fontId="6" fillId="0" borderId="0" xfId="0" applyFont="1" applyAlignment="1">
      <alignment horizontal="right" wrapText="1"/>
    </xf>
    <xf numFmtId="0" fontId="7"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2"/>
  <sheetViews>
    <sheetView showGridLines="0" tabSelected="1" zoomScalePageLayoutView="0" workbookViewId="0" topLeftCell="A461">
      <selection activeCell="J475" sqref="J475"/>
    </sheetView>
  </sheetViews>
  <sheetFormatPr defaultColWidth="9.00390625" defaultRowHeight="12.75"/>
  <cols>
    <col min="1" max="1" width="50.625" style="1" customWidth="1"/>
    <col min="2" max="2" width="6.00390625" style="1" customWidth="1"/>
    <col min="3" max="3" width="6.125" style="1" customWidth="1"/>
    <col min="4" max="4" width="9.25390625" style="1" customWidth="1"/>
    <col min="5" max="5" width="5.625" style="1" customWidth="1"/>
    <col min="6" max="6" width="13.125" style="5" customWidth="1"/>
    <col min="7" max="7" width="7.875" style="7" customWidth="1"/>
    <col min="8" max="8" width="12.125" style="51" customWidth="1"/>
    <col min="9" max="9" width="12.625" style="0" customWidth="1"/>
    <col min="10" max="10" width="13.00390625" style="0" customWidth="1"/>
    <col min="11" max="11" width="7.625" style="0" hidden="1" customWidth="1"/>
    <col min="12" max="12" width="0.12890625" style="0" customWidth="1"/>
    <col min="13" max="13" width="9.375" style="0" customWidth="1"/>
    <col min="16" max="16" width="13.25390625" style="0" customWidth="1"/>
  </cols>
  <sheetData>
    <row r="1" spans="1:6" ht="12.75" customHeight="1">
      <c r="A1" s="14"/>
      <c r="B1" s="14"/>
      <c r="C1" s="14"/>
      <c r="D1" s="14"/>
      <c r="E1" s="199" t="s">
        <v>471</v>
      </c>
      <c r="F1" s="199"/>
    </row>
    <row r="2" spans="1:6" ht="12.75" customHeight="1">
      <c r="A2" s="199" t="s">
        <v>28</v>
      </c>
      <c r="B2" s="199"/>
      <c r="C2" s="199"/>
      <c r="D2" s="199"/>
      <c r="E2" s="199"/>
      <c r="F2" s="199"/>
    </row>
    <row r="3" spans="1:6" ht="12" customHeight="1">
      <c r="A3" s="200" t="s">
        <v>517</v>
      </c>
      <c r="B3" s="200"/>
      <c r="C3" s="200"/>
      <c r="D3" s="200"/>
      <c r="E3" s="200"/>
      <c r="F3" s="200"/>
    </row>
    <row r="4" spans="1:6" ht="57" customHeight="1">
      <c r="A4" s="201" t="s">
        <v>398</v>
      </c>
      <c r="B4" s="201"/>
      <c r="C4" s="201"/>
      <c r="D4" s="201"/>
      <c r="E4" s="201"/>
      <c r="F4" s="201"/>
    </row>
    <row r="5" spans="6:9" ht="13.5" customHeight="1">
      <c r="F5" s="6" t="s">
        <v>43</v>
      </c>
      <c r="H5" s="56"/>
      <c r="I5" s="185"/>
    </row>
    <row r="6" spans="1:8" ht="9.75" customHeight="1">
      <c r="A6" s="195" t="s">
        <v>44</v>
      </c>
      <c r="B6" s="197" t="s">
        <v>39</v>
      </c>
      <c r="C6" s="197" t="s">
        <v>42</v>
      </c>
      <c r="D6" s="195" t="s">
        <v>40</v>
      </c>
      <c r="E6" s="197" t="s">
        <v>41</v>
      </c>
      <c r="F6" s="196" t="s">
        <v>37</v>
      </c>
      <c r="H6" s="56"/>
    </row>
    <row r="7" spans="1:16" ht="21" customHeight="1">
      <c r="A7" s="195"/>
      <c r="B7" s="198"/>
      <c r="C7" s="198"/>
      <c r="D7" s="195"/>
      <c r="E7" s="198"/>
      <c r="F7" s="196"/>
      <c r="H7" s="52"/>
      <c r="I7" s="127" t="s">
        <v>196</v>
      </c>
      <c r="J7" s="38" t="s">
        <v>197</v>
      </c>
      <c r="K7" s="38" t="s">
        <v>198</v>
      </c>
      <c r="N7" s="50"/>
      <c r="O7" s="50"/>
      <c r="P7" s="50"/>
    </row>
    <row r="8" spans="1:16" ht="21" customHeight="1">
      <c r="A8" s="15" t="s">
        <v>38</v>
      </c>
      <c r="B8" s="16"/>
      <c r="C8" s="16"/>
      <c r="D8" s="16"/>
      <c r="E8" s="16"/>
      <c r="F8" s="17">
        <f>F9+F15+F162+F288+F298+F332+F361+F419+F426</f>
        <v>317141.79</v>
      </c>
      <c r="G8" s="9"/>
      <c r="H8" s="188">
        <f>H9+H15+H162+H288+H298+H332+H361+H419+H426</f>
        <v>317141.8</v>
      </c>
      <c r="I8" s="128">
        <f>I9+I15+I162+I288+I298+I332+I361+I426</f>
        <v>144936.6</v>
      </c>
      <c r="J8" s="142">
        <f>J9+J15+J162+J288+J298+J332+J361+J426</f>
        <v>172205.2</v>
      </c>
      <c r="K8" s="53" t="e">
        <f>K9+K15+K162+K288+K298+K332+K361+K426</f>
        <v>#REF!</v>
      </c>
      <c r="L8" s="38"/>
      <c r="M8" s="185">
        <f>I8+J8</f>
        <v>317141.80000000005</v>
      </c>
      <c r="N8" s="91"/>
      <c r="O8" s="50"/>
      <c r="P8" s="92"/>
    </row>
    <row r="9" spans="1:16" ht="21" customHeight="1">
      <c r="A9" s="18" t="s">
        <v>29</v>
      </c>
      <c r="B9" s="141" t="s">
        <v>30</v>
      </c>
      <c r="C9" s="19" t="s">
        <v>45</v>
      </c>
      <c r="D9" s="19" t="s">
        <v>45</v>
      </c>
      <c r="E9" s="19" t="s">
        <v>45</v>
      </c>
      <c r="F9" s="20">
        <f>F10</f>
        <v>369</v>
      </c>
      <c r="G9" s="9"/>
      <c r="H9" s="53">
        <f aca="true" t="shared" si="0" ref="H9:H95">I9+J9</f>
        <v>369</v>
      </c>
      <c r="I9" s="129">
        <f>I11</f>
        <v>0</v>
      </c>
      <c r="J9" s="152">
        <f>J10</f>
        <v>369</v>
      </c>
      <c r="K9" s="54">
        <f>K11</f>
        <v>0</v>
      </c>
      <c r="L9" s="38"/>
      <c r="N9" s="91"/>
      <c r="O9" s="50"/>
      <c r="P9" s="93"/>
    </row>
    <row r="10" spans="1:16" ht="21" customHeight="1">
      <c r="A10" s="21" t="s">
        <v>53</v>
      </c>
      <c r="B10" s="22" t="s">
        <v>30</v>
      </c>
      <c r="C10" s="22" t="s">
        <v>52</v>
      </c>
      <c r="D10" s="22" t="s">
        <v>45</v>
      </c>
      <c r="E10" s="22" t="s">
        <v>45</v>
      </c>
      <c r="F10" s="23">
        <f>F11</f>
        <v>369</v>
      </c>
      <c r="G10" s="179">
        <v>1</v>
      </c>
      <c r="H10" s="53">
        <f t="shared" si="0"/>
        <v>369</v>
      </c>
      <c r="I10" s="130"/>
      <c r="J10" s="144">
        <f>J11</f>
        <v>369</v>
      </c>
      <c r="K10" s="38"/>
      <c r="L10" s="38"/>
      <c r="N10" s="91"/>
      <c r="O10" s="50"/>
      <c r="P10" s="50"/>
    </row>
    <row r="11" spans="1:16" ht="67.5" customHeight="1">
      <c r="A11" s="24" t="s">
        <v>286</v>
      </c>
      <c r="B11" s="25" t="s">
        <v>30</v>
      </c>
      <c r="C11" s="25" t="s">
        <v>65</v>
      </c>
      <c r="D11" s="25" t="s">
        <v>45</v>
      </c>
      <c r="E11" s="25" t="s">
        <v>45</v>
      </c>
      <c r="F11" s="26">
        <f>F12</f>
        <v>369</v>
      </c>
      <c r="G11" s="9"/>
      <c r="H11" s="53">
        <f t="shared" si="0"/>
        <v>369</v>
      </c>
      <c r="I11" s="130"/>
      <c r="J11" s="144">
        <f>J12</f>
        <v>369</v>
      </c>
      <c r="K11" s="38"/>
      <c r="L11" s="38"/>
      <c r="N11" s="91"/>
      <c r="O11" s="50"/>
      <c r="P11" s="50"/>
    </row>
    <row r="12" spans="1:16" ht="67.5" customHeight="1">
      <c r="A12" s="24" t="s">
        <v>56</v>
      </c>
      <c r="B12" s="25" t="s">
        <v>30</v>
      </c>
      <c r="C12" s="25" t="s">
        <v>65</v>
      </c>
      <c r="D12" s="25" t="s">
        <v>163</v>
      </c>
      <c r="E12" s="25" t="s">
        <v>45</v>
      </c>
      <c r="F12" s="26">
        <f>F13</f>
        <v>369</v>
      </c>
      <c r="G12" s="9"/>
      <c r="H12" s="53">
        <f t="shared" si="0"/>
        <v>369</v>
      </c>
      <c r="I12" s="130"/>
      <c r="J12" s="144">
        <f>J13</f>
        <v>369</v>
      </c>
      <c r="K12" s="38"/>
      <c r="L12" s="38"/>
      <c r="N12" s="91"/>
      <c r="O12" s="50"/>
      <c r="P12" s="50"/>
    </row>
    <row r="13" spans="1:16" ht="21" customHeight="1">
      <c r="A13" s="24" t="s">
        <v>57</v>
      </c>
      <c r="B13" s="25" t="s">
        <v>30</v>
      </c>
      <c r="C13" s="25" t="s">
        <v>65</v>
      </c>
      <c r="D13" s="25" t="s">
        <v>161</v>
      </c>
      <c r="E13" s="25" t="s">
        <v>45</v>
      </c>
      <c r="F13" s="26">
        <f>F14</f>
        <v>369</v>
      </c>
      <c r="G13" s="9"/>
      <c r="H13" s="53">
        <f t="shared" si="0"/>
        <v>369</v>
      </c>
      <c r="I13" s="130"/>
      <c r="J13" s="144">
        <f>318+51</f>
        <v>369</v>
      </c>
      <c r="K13" s="38"/>
      <c r="L13" s="38"/>
      <c r="N13" s="91"/>
      <c r="O13" s="50"/>
      <c r="P13" s="50"/>
    </row>
    <row r="14" spans="1:16" ht="33" customHeight="1">
      <c r="A14" s="24" t="s">
        <v>160</v>
      </c>
      <c r="B14" s="25" t="s">
        <v>30</v>
      </c>
      <c r="C14" s="25" t="s">
        <v>65</v>
      </c>
      <c r="D14" s="25" t="s">
        <v>161</v>
      </c>
      <c r="E14" s="25" t="s">
        <v>162</v>
      </c>
      <c r="F14" s="26">
        <f>318+51</f>
        <v>369</v>
      </c>
      <c r="G14" s="9"/>
      <c r="H14" s="53">
        <f t="shared" si="0"/>
        <v>0</v>
      </c>
      <c r="I14" s="130"/>
      <c r="J14" s="144"/>
      <c r="K14" s="38"/>
      <c r="L14" s="38"/>
      <c r="N14" s="91"/>
      <c r="O14" s="50"/>
      <c r="P14" s="50"/>
    </row>
    <row r="15" spans="1:16" s="3" customFormat="1" ht="21" customHeight="1">
      <c r="A15" s="18" t="s">
        <v>31</v>
      </c>
      <c r="B15" s="19" t="s">
        <v>32</v>
      </c>
      <c r="C15" s="19" t="s">
        <v>45</v>
      </c>
      <c r="D15" s="19" t="s">
        <v>45</v>
      </c>
      <c r="E15" s="19" t="s">
        <v>45</v>
      </c>
      <c r="F15" s="20">
        <f>F16+F56+F60+F72+F112+F157</f>
        <v>60201.1</v>
      </c>
      <c r="G15" s="7"/>
      <c r="H15" s="53">
        <f t="shared" si="0"/>
        <v>60201.1</v>
      </c>
      <c r="I15" s="129">
        <f>I16+I56+I60+I72+I92+I112+I157</f>
        <v>23792.9</v>
      </c>
      <c r="J15" s="152">
        <f>J16+J56+J60+J72+J92+J112+J157</f>
        <v>36408.2</v>
      </c>
      <c r="K15" s="54" t="e">
        <f>K16+K60+K72+K83+K92+#REF!+K112</f>
        <v>#REF!</v>
      </c>
      <c r="L15" s="39"/>
      <c r="N15" s="91"/>
      <c r="O15" s="94"/>
      <c r="P15" s="93"/>
    </row>
    <row r="16" spans="1:16" s="4" customFormat="1" ht="21" customHeight="1">
      <c r="A16" s="21" t="s">
        <v>53</v>
      </c>
      <c r="B16" s="22" t="s">
        <v>32</v>
      </c>
      <c r="C16" s="22" t="s">
        <v>52</v>
      </c>
      <c r="D16" s="22" t="s">
        <v>45</v>
      </c>
      <c r="E16" s="22" t="s">
        <v>45</v>
      </c>
      <c r="F16" s="23">
        <f>F17+F21+F27+F45</f>
        <v>17959</v>
      </c>
      <c r="G16" s="8">
        <v>1</v>
      </c>
      <c r="H16" s="53">
        <f t="shared" si="0"/>
        <v>17959</v>
      </c>
      <c r="I16" s="129">
        <f>I19+I22+I45+I28+I31</f>
        <v>1949.6999999999998</v>
      </c>
      <c r="J16" s="152">
        <f>J19+J22+J45</f>
        <v>16009.300000000001</v>
      </c>
      <c r="K16" s="54"/>
      <c r="L16" s="40"/>
      <c r="N16" s="91"/>
      <c r="O16" s="95"/>
      <c r="P16" s="93"/>
    </row>
    <row r="17" spans="1:16" s="4" customFormat="1" ht="51" customHeight="1">
      <c r="A17" s="24" t="s">
        <v>192</v>
      </c>
      <c r="B17" s="25" t="s">
        <v>32</v>
      </c>
      <c r="C17" s="25" t="s">
        <v>193</v>
      </c>
      <c r="D17" s="25"/>
      <c r="E17" s="25"/>
      <c r="F17" s="26">
        <f>F18</f>
        <v>1010.2</v>
      </c>
      <c r="G17" s="8"/>
      <c r="H17" s="53">
        <f t="shared" si="0"/>
        <v>1010.2</v>
      </c>
      <c r="I17" s="131"/>
      <c r="J17" s="153">
        <f>J18</f>
        <v>1010.2</v>
      </c>
      <c r="K17" s="40"/>
      <c r="L17" s="40"/>
      <c r="N17" s="91"/>
      <c r="O17" s="95"/>
      <c r="P17" s="95"/>
    </row>
    <row r="18" spans="1:16" s="4" customFormat="1" ht="68.25" customHeight="1">
      <c r="A18" s="24" t="s">
        <v>67</v>
      </c>
      <c r="B18" s="25" t="s">
        <v>32</v>
      </c>
      <c r="C18" s="25" t="s">
        <v>193</v>
      </c>
      <c r="D18" s="25" t="s">
        <v>163</v>
      </c>
      <c r="E18" s="25"/>
      <c r="F18" s="26">
        <f>F19</f>
        <v>1010.2</v>
      </c>
      <c r="G18" s="8"/>
      <c r="H18" s="53">
        <f t="shared" si="0"/>
        <v>1010.2</v>
      </c>
      <c r="I18" s="131"/>
      <c r="J18" s="153">
        <f>J19</f>
        <v>1010.2</v>
      </c>
      <c r="K18" s="40"/>
      <c r="L18" s="40"/>
      <c r="N18" s="91"/>
      <c r="O18" s="95"/>
      <c r="P18" s="95"/>
    </row>
    <row r="19" spans="1:16" s="4" customFormat="1" ht="21" customHeight="1">
      <c r="A19" s="24" t="s">
        <v>194</v>
      </c>
      <c r="B19" s="25" t="s">
        <v>32</v>
      </c>
      <c r="C19" s="25" t="s">
        <v>193</v>
      </c>
      <c r="D19" s="25" t="s">
        <v>195</v>
      </c>
      <c r="E19" s="25"/>
      <c r="F19" s="26">
        <f>F20</f>
        <v>1010.2</v>
      </c>
      <c r="G19" s="8"/>
      <c r="H19" s="53">
        <f t="shared" si="0"/>
        <v>1010.2</v>
      </c>
      <c r="I19" s="131"/>
      <c r="J19" s="153">
        <v>1010.2</v>
      </c>
      <c r="K19" s="40"/>
      <c r="L19" s="40"/>
      <c r="N19" s="91"/>
      <c r="O19" s="95"/>
      <c r="P19" s="95"/>
    </row>
    <row r="20" spans="1:16" s="4" customFormat="1" ht="33" customHeight="1">
      <c r="A20" s="24" t="s">
        <v>160</v>
      </c>
      <c r="B20" s="25" t="s">
        <v>32</v>
      </c>
      <c r="C20" s="25" t="s">
        <v>193</v>
      </c>
      <c r="D20" s="25" t="s">
        <v>195</v>
      </c>
      <c r="E20" s="25" t="s">
        <v>162</v>
      </c>
      <c r="F20" s="26">
        <v>1010.2</v>
      </c>
      <c r="G20" s="8"/>
      <c r="H20" s="53">
        <f t="shared" si="0"/>
        <v>0</v>
      </c>
      <c r="I20" s="131"/>
      <c r="J20" s="153"/>
      <c r="K20" s="40"/>
      <c r="L20" s="40"/>
      <c r="N20" s="91"/>
      <c r="O20" s="95"/>
      <c r="P20" s="95"/>
    </row>
    <row r="21" spans="1:16" ht="66.75" customHeight="1">
      <c r="A21" s="24" t="s">
        <v>67</v>
      </c>
      <c r="B21" s="25" t="s">
        <v>32</v>
      </c>
      <c r="C21" s="25" t="s">
        <v>66</v>
      </c>
      <c r="D21" s="25" t="s">
        <v>45</v>
      </c>
      <c r="E21" s="25" t="s">
        <v>45</v>
      </c>
      <c r="F21" s="26">
        <f>F22</f>
        <v>15577.8</v>
      </c>
      <c r="H21" s="53">
        <f t="shared" si="0"/>
        <v>15577.8</v>
      </c>
      <c r="I21" s="127">
        <f>I22</f>
        <v>1949.6999999999998</v>
      </c>
      <c r="J21" s="144">
        <f>J22</f>
        <v>13628.1</v>
      </c>
      <c r="K21" s="38"/>
      <c r="L21" s="38"/>
      <c r="N21" s="91"/>
      <c r="O21" s="50"/>
      <c r="P21" s="50"/>
    </row>
    <row r="22" spans="1:16" ht="67.5" customHeight="1">
      <c r="A22" s="24" t="s">
        <v>56</v>
      </c>
      <c r="B22" s="25" t="s">
        <v>32</v>
      </c>
      <c r="C22" s="25" t="s">
        <v>66</v>
      </c>
      <c r="D22" s="25" t="s">
        <v>163</v>
      </c>
      <c r="E22" s="25" t="s">
        <v>45</v>
      </c>
      <c r="F22" s="26">
        <f>F23</f>
        <v>15577.8</v>
      </c>
      <c r="H22" s="53">
        <f t="shared" si="0"/>
        <v>15577.8</v>
      </c>
      <c r="I22" s="127">
        <f>I23</f>
        <v>1949.6999999999998</v>
      </c>
      <c r="J22" s="154">
        <f>J23</f>
        <v>13628.1</v>
      </c>
      <c r="K22" s="38"/>
      <c r="L22" s="38"/>
      <c r="N22" s="91"/>
      <c r="O22" s="50"/>
      <c r="P22" s="50"/>
    </row>
    <row r="23" spans="1:16" ht="24" customHeight="1">
      <c r="A23" s="24" t="s">
        <v>57</v>
      </c>
      <c r="B23" s="25" t="s">
        <v>32</v>
      </c>
      <c r="C23" s="25" t="s">
        <v>66</v>
      </c>
      <c r="D23" s="25" t="s">
        <v>161</v>
      </c>
      <c r="E23" s="25" t="s">
        <v>45</v>
      </c>
      <c r="F23" s="26">
        <f>F24+F34+F36+F38+F40+F42+F44</f>
        <v>15577.8</v>
      </c>
      <c r="H23" s="53">
        <f t="shared" si="0"/>
        <v>15577.8</v>
      </c>
      <c r="I23" s="127">
        <f>I33+I35+I37+I39+I41+I43</f>
        <v>1949.6999999999998</v>
      </c>
      <c r="J23" s="144">
        <f>13622.1+6</f>
        <v>13628.1</v>
      </c>
      <c r="K23" s="38"/>
      <c r="L23" s="38"/>
      <c r="N23" s="91"/>
      <c r="O23" s="50"/>
      <c r="P23" s="50"/>
    </row>
    <row r="24" spans="1:16" ht="33" customHeight="1">
      <c r="A24" s="24" t="s">
        <v>160</v>
      </c>
      <c r="B24" s="25" t="s">
        <v>32</v>
      </c>
      <c r="C24" s="25" t="s">
        <v>66</v>
      </c>
      <c r="D24" s="25" t="s">
        <v>161</v>
      </c>
      <c r="E24" s="25" t="s">
        <v>162</v>
      </c>
      <c r="F24" s="26">
        <v>13628.1</v>
      </c>
      <c r="H24" s="53">
        <f t="shared" si="0"/>
        <v>0</v>
      </c>
      <c r="I24" s="127"/>
      <c r="J24" s="144"/>
      <c r="K24" s="38"/>
      <c r="L24" s="38"/>
      <c r="N24" s="91"/>
      <c r="O24" s="50"/>
      <c r="P24" s="50"/>
    </row>
    <row r="25" spans="1:16" ht="67.5" customHeight="1" hidden="1">
      <c r="A25" s="24"/>
      <c r="B25" s="25"/>
      <c r="C25" s="25"/>
      <c r="D25" s="25"/>
      <c r="E25" s="25"/>
      <c r="F25" s="26"/>
      <c r="H25" s="53">
        <f t="shared" si="0"/>
        <v>0</v>
      </c>
      <c r="I25" s="127"/>
      <c r="J25" s="144"/>
      <c r="K25" s="38"/>
      <c r="L25" s="38"/>
      <c r="N25" s="91"/>
      <c r="O25" s="50"/>
      <c r="P25" s="50"/>
    </row>
    <row r="26" spans="1:16" ht="24.75" customHeight="1" hidden="1">
      <c r="A26" s="24"/>
      <c r="B26" s="25"/>
      <c r="C26" s="25"/>
      <c r="D26" s="25"/>
      <c r="E26" s="25"/>
      <c r="F26" s="26"/>
      <c r="H26" s="53">
        <f t="shared" si="0"/>
        <v>0</v>
      </c>
      <c r="I26" s="127"/>
      <c r="J26" s="144"/>
      <c r="K26" s="38"/>
      <c r="L26" s="38"/>
      <c r="N26" s="91"/>
      <c r="O26" s="50"/>
      <c r="P26" s="50"/>
    </row>
    <row r="27" spans="1:16" ht="24.75" customHeight="1" hidden="1">
      <c r="A27" s="24" t="s">
        <v>250</v>
      </c>
      <c r="B27" s="25" t="s">
        <v>32</v>
      </c>
      <c r="C27" s="25" t="s">
        <v>251</v>
      </c>
      <c r="D27" s="25"/>
      <c r="E27" s="25"/>
      <c r="F27" s="26"/>
      <c r="H27" s="53">
        <f t="shared" si="0"/>
        <v>0</v>
      </c>
      <c r="I27" s="127"/>
      <c r="J27" s="144"/>
      <c r="K27" s="38"/>
      <c r="L27" s="38"/>
      <c r="N27" s="91"/>
      <c r="O27" s="50"/>
      <c r="P27" s="50"/>
    </row>
    <row r="28" spans="1:16" ht="43.5" customHeight="1" hidden="1">
      <c r="A28" s="24" t="s">
        <v>252</v>
      </c>
      <c r="B28" s="25" t="s">
        <v>32</v>
      </c>
      <c r="C28" s="25" t="s">
        <v>251</v>
      </c>
      <c r="D28" s="25" t="s">
        <v>253</v>
      </c>
      <c r="E28" s="25"/>
      <c r="F28" s="26"/>
      <c r="H28" s="53">
        <f t="shared" si="0"/>
        <v>0</v>
      </c>
      <c r="I28" s="132"/>
      <c r="J28" s="144"/>
      <c r="K28" s="38"/>
      <c r="L28" s="38"/>
      <c r="N28" s="91"/>
      <c r="O28" s="50"/>
      <c r="P28" s="50"/>
    </row>
    <row r="29" spans="1:16" ht="28.5" customHeight="1" hidden="1">
      <c r="A29" s="24" t="s">
        <v>254</v>
      </c>
      <c r="B29" s="25" t="s">
        <v>32</v>
      </c>
      <c r="C29" s="25" t="s">
        <v>251</v>
      </c>
      <c r="D29" s="25" t="s">
        <v>253</v>
      </c>
      <c r="E29" s="25" t="s">
        <v>162</v>
      </c>
      <c r="F29" s="26"/>
      <c r="H29" s="53">
        <f t="shared" si="0"/>
        <v>0</v>
      </c>
      <c r="I29" s="127"/>
      <c r="J29" s="144"/>
      <c r="K29" s="38"/>
      <c r="L29" s="38"/>
      <c r="N29" s="91"/>
      <c r="O29" s="50"/>
      <c r="P29" s="50"/>
    </row>
    <row r="30" spans="1:16" ht="28.5" customHeight="1" hidden="1">
      <c r="A30" s="24" t="s">
        <v>250</v>
      </c>
      <c r="B30" s="25" t="s">
        <v>32</v>
      </c>
      <c r="C30" s="25" t="s">
        <v>251</v>
      </c>
      <c r="D30" s="25"/>
      <c r="E30" s="25"/>
      <c r="F30" s="26">
        <v>1</v>
      </c>
      <c r="H30" s="53">
        <f t="shared" si="0"/>
        <v>0</v>
      </c>
      <c r="I30" s="127"/>
      <c r="J30" s="144"/>
      <c r="K30" s="38"/>
      <c r="L30" s="38"/>
      <c r="N30" s="91"/>
      <c r="O30" s="50"/>
      <c r="P30" s="50"/>
    </row>
    <row r="31" spans="1:16" ht="50.25" customHeight="1" hidden="1">
      <c r="A31" s="24" t="s">
        <v>341</v>
      </c>
      <c r="B31" s="25" t="s">
        <v>32</v>
      </c>
      <c r="C31" s="25" t="s">
        <v>251</v>
      </c>
      <c r="D31" s="25" t="s">
        <v>253</v>
      </c>
      <c r="E31" s="25"/>
      <c r="F31" s="26">
        <v>1</v>
      </c>
      <c r="H31" s="53">
        <f t="shared" si="0"/>
        <v>0</v>
      </c>
      <c r="I31" s="127"/>
      <c r="J31" s="144"/>
      <c r="K31" s="38"/>
      <c r="L31" s="38"/>
      <c r="N31" s="91"/>
      <c r="O31" s="50"/>
      <c r="P31" s="50"/>
    </row>
    <row r="32" spans="1:16" ht="33" customHeight="1" hidden="1">
      <c r="A32" s="24" t="s">
        <v>342</v>
      </c>
      <c r="B32" s="25" t="s">
        <v>32</v>
      </c>
      <c r="C32" s="25" t="s">
        <v>251</v>
      </c>
      <c r="D32" s="25" t="s">
        <v>343</v>
      </c>
      <c r="E32" s="25" t="s">
        <v>162</v>
      </c>
      <c r="F32" s="26">
        <v>1</v>
      </c>
      <c r="H32" s="53">
        <f t="shared" si="0"/>
        <v>0</v>
      </c>
      <c r="I32" s="127"/>
      <c r="J32" s="144"/>
      <c r="K32" s="38"/>
      <c r="L32" s="38"/>
      <c r="N32" s="91"/>
      <c r="O32" s="50"/>
      <c r="P32" s="50"/>
    </row>
    <row r="33" spans="1:16" ht="84.75" customHeight="1">
      <c r="A33" s="24" t="s">
        <v>493</v>
      </c>
      <c r="B33" s="25" t="s">
        <v>32</v>
      </c>
      <c r="C33" s="25" t="s">
        <v>66</v>
      </c>
      <c r="D33" s="25" t="s">
        <v>492</v>
      </c>
      <c r="E33" s="25"/>
      <c r="F33" s="26">
        <f>F34</f>
        <v>0.6</v>
      </c>
      <c r="H33" s="53">
        <v>0.6</v>
      </c>
      <c r="I33" s="127">
        <v>0.6</v>
      </c>
      <c r="J33" s="144"/>
      <c r="K33" s="38"/>
      <c r="L33" s="38"/>
      <c r="N33" s="91"/>
      <c r="O33" s="50"/>
      <c r="P33" s="50"/>
    </row>
    <row r="34" spans="1:16" ht="33" customHeight="1">
      <c r="A34" s="24" t="s">
        <v>160</v>
      </c>
      <c r="B34" s="25" t="s">
        <v>32</v>
      </c>
      <c r="C34" s="25" t="s">
        <v>66</v>
      </c>
      <c r="D34" s="25" t="s">
        <v>492</v>
      </c>
      <c r="E34" s="25" t="s">
        <v>162</v>
      </c>
      <c r="F34" s="26">
        <v>0.6</v>
      </c>
      <c r="H34" s="53"/>
      <c r="I34" s="127"/>
      <c r="J34" s="144"/>
      <c r="K34" s="38"/>
      <c r="L34" s="38"/>
      <c r="N34" s="91"/>
      <c r="O34" s="50"/>
      <c r="P34" s="50"/>
    </row>
    <row r="35" spans="1:16" ht="67.5" customHeight="1">
      <c r="A35" s="24" t="s">
        <v>494</v>
      </c>
      <c r="B35" s="25" t="s">
        <v>32</v>
      </c>
      <c r="C35" s="25" t="s">
        <v>66</v>
      </c>
      <c r="D35" s="25" t="s">
        <v>495</v>
      </c>
      <c r="E35" s="25"/>
      <c r="F35" s="26">
        <f>F36</f>
        <v>326</v>
      </c>
      <c r="H35" s="53">
        <f>I35+J35</f>
        <v>326</v>
      </c>
      <c r="I35" s="127">
        <v>326</v>
      </c>
      <c r="J35" s="144"/>
      <c r="K35" s="38"/>
      <c r="L35" s="38"/>
      <c r="N35" s="91"/>
      <c r="O35" s="50"/>
      <c r="P35" s="50"/>
    </row>
    <row r="36" spans="1:16" ht="33" customHeight="1">
      <c r="A36" s="24" t="s">
        <v>160</v>
      </c>
      <c r="B36" s="25" t="s">
        <v>32</v>
      </c>
      <c r="C36" s="25" t="s">
        <v>66</v>
      </c>
      <c r="D36" s="25" t="s">
        <v>495</v>
      </c>
      <c r="E36" s="25" t="s">
        <v>162</v>
      </c>
      <c r="F36" s="26">
        <v>326</v>
      </c>
      <c r="H36" s="53"/>
      <c r="I36" s="127"/>
      <c r="J36" s="144"/>
      <c r="K36" s="38"/>
      <c r="L36" s="38"/>
      <c r="N36" s="91"/>
      <c r="O36" s="50"/>
      <c r="P36" s="50"/>
    </row>
    <row r="37" spans="1:16" ht="69" customHeight="1">
      <c r="A37" s="24" t="s">
        <v>497</v>
      </c>
      <c r="B37" s="25" t="s">
        <v>32</v>
      </c>
      <c r="C37" s="25" t="s">
        <v>66</v>
      </c>
      <c r="D37" s="25" t="s">
        <v>496</v>
      </c>
      <c r="E37" s="25"/>
      <c r="F37" s="26">
        <f>F38</f>
        <v>364</v>
      </c>
      <c r="H37" s="53">
        <f>I37+J37</f>
        <v>364</v>
      </c>
      <c r="I37" s="127">
        <v>364</v>
      </c>
      <c r="J37" s="144"/>
      <c r="K37" s="38"/>
      <c r="L37" s="38"/>
      <c r="N37" s="91"/>
      <c r="O37" s="50"/>
      <c r="P37" s="50"/>
    </row>
    <row r="38" spans="1:16" ht="33" customHeight="1">
      <c r="A38" s="24" t="s">
        <v>160</v>
      </c>
      <c r="B38" s="25" t="s">
        <v>32</v>
      </c>
      <c r="C38" s="25" t="s">
        <v>66</v>
      </c>
      <c r="D38" s="25" t="s">
        <v>496</v>
      </c>
      <c r="E38" s="25" t="s">
        <v>162</v>
      </c>
      <c r="F38" s="26">
        <v>364</v>
      </c>
      <c r="H38" s="53"/>
      <c r="I38" s="127"/>
      <c r="J38" s="144"/>
      <c r="K38" s="38"/>
      <c r="L38" s="38"/>
      <c r="N38" s="91"/>
      <c r="O38" s="50"/>
      <c r="P38" s="50"/>
    </row>
    <row r="39" spans="1:16" ht="78.75" customHeight="1">
      <c r="A39" s="24" t="s">
        <v>506</v>
      </c>
      <c r="B39" s="25" t="s">
        <v>32</v>
      </c>
      <c r="C39" s="25" t="s">
        <v>66</v>
      </c>
      <c r="D39" s="25" t="s">
        <v>499</v>
      </c>
      <c r="E39" s="25"/>
      <c r="F39" s="26">
        <f>F40</f>
        <v>54</v>
      </c>
      <c r="H39" s="53">
        <f>I39</f>
        <v>54</v>
      </c>
      <c r="I39" s="127">
        <v>54</v>
      </c>
      <c r="J39" s="144"/>
      <c r="K39" s="38"/>
      <c r="L39" s="38"/>
      <c r="N39" s="91"/>
      <c r="O39" s="50"/>
      <c r="P39" s="50"/>
    </row>
    <row r="40" spans="1:16" ht="33" customHeight="1">
      <c r="A40" s="24" t="s">
        <v>160</v>
      </c>
      <c r="B40" s="25" t="s">
        <v>32</v>
      </c>
      <c r="C40" s="25" t="s">
        <v>66</v>
      </c>
      <c r="D40" s="25" t="s">
        <v>499</v>
      </c>
      <c r="E40" s="25" t="s">
        <v>162</v>
      </c>
      <c r="F40" s="26">
        <v>54</v>
      </c>
      <c r="H40" s="53"/>
      <c r="I40" s="127"/>
      <c r="J40" s="144"/>
      <c r="K40" s="38"/>
      <c r="L40" s="38"/>
      <c r="N40" s="91"/>
      <c r="O40" s="50"/>
      <c r="P40" s="50"/>
    </row>
    <row r="41" spans="1:16" ht="80.25" customHeight="1">
      <c r="A41" s="24" t="s">
        <v>511</v>
      </c>
      <c r="B41" s="25" t="s">
        <v>32</v>
      </c>
      <c r="C41" s="25" t="s">
        <v>66</v>
      </c>
      <c r="D41" s="25" t="s">
        <v>510</v>
      </c>
      <c r="E41" s="25"/>
      <c r="F41" s="26">
        <f>F42</f>
        <v>8.8</v>
      </c>
      <c r="H41" s="53">
        <f>I41</f>
        <v>8.8</v>
      </c>
      <c r="I41" s="127">
        <v>8.8</v>
      </c>
      <c r="J41" s="144"/>
      <c r="K41" s="38"/>
      <c r="L41" s="38"/>
      <c r="N41" s="91"/>
      <c r="O41" s="50"/>
      <c r="P41" s="50"/>
    </row>
    <row r="42" spans="1:16" ht="33" customHeight="1">
      <c r="A42" s="24" t="s">
        <v>160</v>
      </c>
      <c r="B42" s="25" t="s">
        <v>32</v>
      </c>
      <c r="C42" s="25" t="s">
        <v>66</v>
      </c>
      <c r="D42" s="25" t="s">
        <v>510</v>
      </c>
      <c r="E42" s="25" t="s">
        <v>162</v>
      </c>
      <c r="F42" s="26">
        <v>8.8</v>
      </c>
      <c r="H42" s="53"/>
      <c r="I42" s="127"/>
      <c r="J42" s="144"/>
      <c r="K42" s="38"/>
      <c r="L42" s="38"/>
      <c r="N42" s="91"/>
      <c r="O42" s="50"/>
      <c r="P42" s="50"/>
    </row>
    <row r="43" spans="1:16" ht="50.25" customHeight="1">
      <c r="A43" s="24" t="s">
        <v>514</v>
      </c>
      <c r="B43" s="25" t="s">
        <v>32</v>
      </c>
      <c r="C43" s="25" t="s">
        <v>66</v>
      </c>
      <c r="D43" s="25" t="s">
        <v>515</v>
      </c>
      <c r="E43" s="25"/>
      <c r="F43" s="26">
        <f>F44</f>
        <v>1196.3</v>
      </c>
      <c r="H43" s="53">
        <f>I43</f>
        <v>1196.3</v>
      </c>
      <c r="I43" s="127">
        <v>1196.3</v>
      </c>
      <c r="J43" s="144"/>
      <c r="K43" s="38"/>
      <c r="L43" s="38"/>
      <c r="N43" s="91"/>
      <c r="O43" s="50"/>
      <c r="P43" s="50"/>
    </row>
    <row r="44" spans="1:16" ht="33" customHeight="1">
      <c r="A44" s="24" t="s">
        <v>160</v>
      </c>
      <c r="B44" s="25" t="s">
        <v>32</v>
      </c>
      <c r="C44" s="25" t="s">
        <v>66</v>
      </c>
      <c r="D44" s="25" t="s">
        <v>515</v>
      </c>
      <c r="E44" s="25" t="s">
        <v>162</v>
      </c>
      <c r="F44" s="26">
        <v>1196.3</v>
      </c>
      <c r="H44" s="53"/>
      <c r="I44" s="127"/>
      <c r="J44" s="144"/>
      <c r="K44" s="38"/>
      <c r="L44" s="38"/>
      <c r="N44" s="91"/>
      <c r="O44" s="50"/>
      <c r="P44" s="50"/>
    </row>
    <row r="45" spans="1:16" ht="19.5" customHeight="1">
      <c r="A45" s="24" t="s">
        <v>55</v>
      </c>
      <c r="B45" s="25" t="s">
        <v>32</v>
      </c>
      <c r="C45" s="25" t="s">
        <v>448</v>
      </c>
      <c r="D45" s="25" t="s">
        <v>45</v>
      </c>
      <c r="E45" s="25" t="s">
        <v>45</v>
      </c>
      <c r="F45" s="26">
        <f>F46</f>
        <v>1371</v>
      </c>
      <c r="H45" s="53">
        <f t="shared" si="0"/>
        <v>1371</v>
      </c>
      <c r="I45" s="129">
        <f>I47</f>
        <v>0</v>
      </c>
      <c r="J45" s="152">
        <f>J47</f>
        <v>1371</v>
      </c>
      <c r="K45" s="54">
        <f>K47</f>
        <v>0</v>
      </c>
      <c r="L45" s="38"/>
      <c r="N45" s="91"/>
      <c r="O45" s="50"/>
      <c r="P45" s="93"/>
    </row>
    <row r="46" spans="1:16" ht="37.5" customHeight="1">
      <c r="A46" s="24" t="s">
        <v>62</v>
      </c>
      <c r="B46" s="25" t="s">
        <v>32</v>
      </c>
      <c r="C46" s="25" t="s">
        <v>448</v>
      </c>
      <c r="D46" s="25" t="s">
        <v>61</v>
      </c>
      <c r="E46" s="25" t="s">
        <v>45</v>
      </c>
      <c r="F46" s="26">
        <f>F47</f>
        <v>1371</v>
      </c>
      <c r="H46" s="53">
        <f t="shared" si="0"/>
        <v>1371</v>
      </c>
      <c r="I46" s="133">
        <f>I47</f>
        <v>0</v>
      </c>
      <c r="J46" s="155">
        <f>J47</f>
        <v>1371</v>
      </c>
      <c r="K46" s="38"/>
      <c r="L46" s="38"/>
      <c r="N46" s="91"/>
      <c r="O46" s="50"/>
      <c r="P46" s="50"/>
    </row>
    <row r="47" spans="1:16" ht="25.5" customHeight="1">
      <c r="A47" s="24" t="s">
        <v>166</v>
      </c>
      <c r="B47" s="25" t="s">
        <v>32</v>
      </c>
      <c r="C47" s="25" t="s">
        <v>448</v>
      </c>
      <c r="D47" s="25" t="s">
        <v>167</v>
      </c>
      <c r="E47" s="25"/>
      <c r="F47" s="26">
        <f>F48+F50</f>
        <v>1371</v>
      </c>
      <c r="H47" s="53">
        <f t="shared" si="0"/>
        <v>1371</v>
      </c>
      <c r="I47" s="129">
        <f>I48+I50+I52+I54</f>
        <v>0</v>
      </c>
      <c r="J47" s="152">
        <f>J48+J50</f>
        <v>1371</v>
      </c>
      <c r="K47" s="54">
        <f>K48+K50</f>
        <v>0</v>
      </c>
      <c r="L47" s="38"/>
      <c r="N47" s="91"/>
      <c r="O47" s="50"/>
      <c r="P47" s="93"/>
    </row>
    <row r="48" spans="1:16" ht="31.5">
      <c r="A48" s="24" t="s">
        <v>151</v>
      </c>
      <c r="B48" s="25" t="s">
        <v>32</v>
      </c>
      <c r="C48" s="25" t="s">
        <v>448</v>
      </c>
      <c r="D48" s="25" t="s">
        <v>184</v>
      </c>
      <c r="E48" s="25"/>
      <c r="F48" s="26">
        <f>F49</f>
        <v>1242</v>
      </c>
      <c r="H48" s="53">
        <f t="shared" si="0"/>
        <v>1242</v>
      </c>
      <c r="I48" s="127"/>
      <c r="J48" s="156">
        <v>1242</v>
      </c>
      <c r="K48" s="38"/>
      <c r="L48" s="38"/>
      <c r="N48" s="91"/>
      <c r="O48" s="50"/>
      <c r="P48" s="50"/>
    </row>
    <row r="49" spans="1:16" ht="31.5">
      <c r="A49" s="24" t="s">
        <v>164</v>
      </c>
      <c r="B49" s="25" t="s">
        <v>32</v>
      </c>
      <c r="C49" s="25" t="s">
        <v>448</v>
      </c>
      <c r="D49" s="25" t="s">
        <v>184</v>
      </c>
      <c r="E49" s="25" t="s">
        <v>162</v>
      </c>
      <c r="F49" s="26">
        <v>1242</v>
      </c>
      <c r="H49" s="53">
        <f t="shared" si="0"/>
        <v>0</v>
      </c>
      <c r="I49" s="127"/>
      <c r="J49" s="156"/>
      <c r="K49" s="38"/>
      <c r="L49" s="38"/>
      <c r="N49" s="91"/>
      <c r="O49" s="50"/>
      <c r="P49" s="50"/>
    </row>
    <row r="50" spans="1:16" ht="31.5">
      <c r="A50" s="24" t="s">
        <v>150</v>
      </c>
      <c r="B50" s="25" t="s">
        <v>32</v>
      </c>
      <c r="C50" s="25" t="s">
        <v>448</v>
      </c>
      <c r="D50" s="25" t="s">
        <v>185</v>
      </c>
      <c r="E50" s="25"/>
      <c r="F50" s="26">
        <f>F51</f>
        <v>129</v>
      </c>
      <c r="H50" s="53">
        <f t="shared" si="0"/>
        <v>129</v>
      </c>
      <c r="I50" s="127"/>
      <c r="J50" s="156">
        <v>129</v>
      </c>
      <c r="K50" s="38"/>
      <c r="L50" s="38"/>
      <c r="N50" s="91"/>
      <c r="O50" s="50"/>
      <c r="P50" s="50"/>
    </row>
    <row r="51" spans="1:16" ht="23.25" customHeight="1">
      <c r="A51" s="24" t="s">
        <v>49</v>
      </c>
      <c r="B51" s="25" t="s">
        <v>32</v>
      </c>
      <c r="C51" s="25" t="s">
        <v>448</v>
      </c>
      <c r="D51" s="25" t="s">
        <v>185</v>
      </c>
      <c r="E51" s="25" t="s">
        <v>48</v>
      </c>
      <c r="F51" s="26">
        <v>129</v>
      </c>
      <c r="H51" s="53">
        <f t="shared" si="0"/>
        <v>0</v>
      </c>
      <c r="I51" s="127"/>
      <c r="J51" s="156"/>
      <c r="K51" s="38"/>
      <c r="L51" s="38"/>
      <c r="N51" s="91"/>
      <c r="O51" s="50"/>
      <c r="P51" s="50"/>
    </row>
    <row r="52" spans="1:16" ht="30.75" customHeight="1" hidden="1">
      <c r="A52" s="24" t="s">
        <v>354</v>
      </c>
      <c r="B52" s="25" t="s">
        <v>32</v>
      </c>
      <c r="C52" s="25" t="s">
        <v>54</v>
      </c>
      <c r="D52" s="25" t="s">
        <v>220</v>
      </c>
      <c r="E52" s="25"/>
      <c r="F52" s="26">
        <f>F53</f>
        <v>0</v>
      </c>
      <c r="H52" s="53">
        <f t="shared" si="0"/>
        <v>0</v>
      </c>
      <c r="I52" s="127"/>
      <c r="J52" s="156"/>
      <c r="K52" s="38"/>
      <c r="L52" s="38"/>
      <c r="N52" s="91"/>
      <c r="O52" s="50"/>
      <c r="P52" s="50"/>
    </row>
    <row r="53" spans="1:16" ht="23.25" customHeight="1" hidden="1">
      <c r="A53" s="24" t="s">
        <v>49</v>
      </c>
      <c r="B53" s="25" t="s">
        <v>32</v>
      </c>
      <c r="C53" s="25" t="s">
        <v>54</v>
      </c>
      <c r="D53" s="25" t="s">
        <v>220</v>
      </c>
      <c r="E53" s="25" t="s">
        <v>48</v>
      </c>
      <c r="F53" s="26"/>
      <c r="H53" s="53">
        <f t="shared" si="0"/>
        <v>0</v>
      </c>
      <c r="I53" s="127"/>
      <c r="J53" s="156"/>
      <c r="K53" s="38"/>
      <c r="L53" s="38"/>
      <c r="N53" s="91"/>
      <c r="O53" s="50"/>
      <c r="P53" s="50"/>
    </row>
    <row r="54" spans="1:16" ht="33" customHeight="1" hidden="1">
      <c r="A54" s="24"/>
      <c r="B54" s="25" t="s">
        <v>32</v>
      </c>
      <c r="C54" s="25" t="s">
        <v>54</v>
      </c>
      <c r="D54" s="25" t="s">
        <v>368</v>
      </c>
      <c r="E54" s="25"/>
      <c r="F54" s="26">
        <f>F55</f>
        <v>0</v>
      </c>
      <c r="H54" s="53">
        <f t="shared" si="0"/>
        <v>0</v>
      </c>
      <c r="I54" s="127"/>
      <c r="J54" s="156"/>
      <c r="K54" s="38"/>
      <c r="L54" s="38"/>
      <c r="N54" s="91"/>
      <c r="O54" s="50"/>
      <c r="P54" s="50"/>
    </row>
    <row r="55" spans="1:16" ht="23.25" customHeight="1" hidden="1">
      <c r="A55" s="24" t="s">
        <v>367</v>
      </c>
      <c r="B55" s="25" t="s">
        <v>32</v>
      </c>
      <c r="C55" s="25" t="s">
        <v>54</v>
      </c>
      <c r="D55" s="25" t="s">
        <v>368</v>
      </c>
      <c r="E55" s="25" t="s">
        <v>48</v>
      </c>
      <c r="F55" s="26"/>
      <c r="H55" s="53">
        <f t="shared" si="0"/>
        <v>0</v>
      </c>
      <c r="I55" s="127"/>
      <c r="J55" s="156"/>
      <c r="K55" s="38"/>
      <c r="L55" s="38"/>
      <c r="N55" s="91"/>
      <c r="O55" s="50"/>
      <c r="P55" s="50"/>
    </row>
    <row r="56" spans="1:16" ht="23.25" customHeight="1">
      <c r="A56" s="21" t="s">
        <v>403</v>
      </c>
      <c r="B56" s="22" t="s">
        <v>32</v>
      </c>
      <c r="C56" s="22" t="s">
        <v>404</v>
      </c>
      <c r="D56" s="22"/>
      <c r="E56" s="22"/>
      <c r="F56" s="23">
        <f>F57</f>
        <v>64</v>
      </c>
      <c r="G56" s="8">
        <v>2</v>
      </c>
      <c r="H56" s="53">
        <f t="shared" si="0"/>
        <v>64</v>
      </c>
      <c r="I56" s="131"/>
      <c r="J56" s="157">
        <f>J57</f>
        <v>64</v>
      </c>
      <c r="K56" s="40"/>
      <c r="L56" s="38"/>
      <c r="N56" s="91"/>
      <c r="O56" s="50"/>
      <c r="P56" s="50"/>
    </row>
    <row r="57" spans="1:16" ht="23.25" customHeight="1">
      <c r="A57" s="24" t="s">
        <v>405</v>
      </c>
      <c r="B57" s="25" t="s">
        <v>32</v>
      </c>
      <c r="C57" s="25" t="s">
        <v>68</v>
      </c>
      <c r="D57" s="25"/>
      <c r="E57" s="25"/>
      <c r="F57" s="26">
        <f>F58</f>
        <v>64</v>
      </c>
      <c r="H57" s="53">
        <f t="shared" si="0"/>
        <v>64</v>
      </c>
      <c r="I57" s="127"/>
      <c r="J57" s="156">
        <f>J58</f>
        <v>64</v>
      </c>
      <c r="K57" s="38"/>
      <c r="L57" s="38"/>
      <c r="N57" s="91"/>
      <c r="O57" s="50"/>
      <c r="P57" s="50"/>
    </row>
    <row r="58" spans="1:16" ht="37.5" customHeight="1">
      <c r="A58" s="24" t="s">
        <v>406</v>
      </c>
      <c r="B58" s="25" t="s">
        <v>32</v>
      </c>
      <c r="C58" s="25" t="s">
        <v>68</v>
      </c>
      <c r="D58" s="25" t="s">
        <v>69</v>
      </c>
      <c r="E58" s="25"/>
      <c r="F58" s="26">
        <f>F59</f>
        <v>64</v>
      </c>
      <c r="H58" s="53">
        <f t="shared" si="0"/>
        <v>64</v>
      </c>
      <c r="I58" s="127"/>
      <c r="J58" s="156">
        <v>64</v>
      </c>
      <c r="K58" s="38"/>
      <c r="L58" s="38"/>
      <c r="N58" s="91"/>
      <c r="O58" s="50"/>
      <c r="P58" s="50"/>
    </row>
    <row r="59" spans="1:16" ht="36.75" customHeight="1">
      <c r="A59" s="24" t="s">
        <v>254</v>
      </c>
      <c r="B59" s="25" t="s">
        <v>32</v>
      </c>
      <c r="C59" s="25" t="s">
        <v>68</v>
      </c>
      <c r="D59" s="25" t="s">
        <v>69</v>
      </c>
      <c r="E59" s="25" t="s">
        <v>162</v>
      </c>
      <c r="F59" s="26">
        <v>64</v>
      </c>
      <c r="H59" s="53">
        <f t="shared" si="0"/>
        <v>0</v>
      </c>
      <c r="I59" s="127"/>
      <c r="J59" s="144"/>
      <c r="K59" s="38"/>
      <c r="L59" s="38"/>
      <c r="N59" s="91"/>
      <c r="O59" s="50"/>
      <c r="P59" s="50"/>
    </row>
    <row r="60" spans="1:16" s="4" customFormat="1" ht="32.25" customHeight="1">
      <c r="A60" s="21" t="s">
        <v>320</v>
      </c>
      <c r="B60" s="22" t="s">
        <v>32</v>
      </c>
      <c r="C60" s="22" t="s">
        <v>263</v>
      </c>
      <c r="D60" s="22" t="s">
        <v>45</v>
      </c>
      <c r="E60" s="22" t="s">
        <v>45</v>
      </c>
      <c r="F60" s="23">
        <f>F61+F66</f>
        <v>2126.2</v>
      </c>
      <c r="G60" s="8">
        <v>3</v>
      </c>
      <c r="H60" s="53">
        <f t="shared" si="0"/>
        <v>2126.2</v>
      </c>
      <c r="I60" s="129">
        <f>I61+I66</f>
        <v>296</v>
      </c>
      <c r="J60" s="152">
        <f>J61</f>
        <v>1830.2</v>
      </c>
      <c r="K60" s="54">
        <f>K61</f>
        <v>0</v>
      </c>
      <c r="L60" s="40"/>
      <c r="N60" s="91"/>
      <c r="O60" s="95"/>
      <c r="P60" s="93"/>
    </row>
    <row r="61" spans="1:16" ht="50.25" customHeight="1">
      <c r="A61" s="24" t="s">
        <v>407</v>
      </c>
      <c r="B61" s="25" t="s">
        <v>32</v>
      </c>
      <c r="C61" s="25" t="s">
        <v>265</v>
      </c>
      <c r="D61" s="25" t="s">
        <v>45</v>
      </c>
      <c r="E61" s="25" t="s">
        <v>45</v>
      </c>
      <c r="F61" s="26">
        <f>F62</f>
        <v>1830.2</v>
      </c>
      <c r="H61" s="53">
        <f t="shared" si="0"/>
        <v>1830.2</v>
      </c>
      <c r="I61" s="127"/>
      <c r="J61" s="144">
        <f>J62</f>
        <v>1830.2</v>
      </c>
      <c r="K61" s="38"/>
      <c r="L61" s="38"/>
      <c r="N61" s="91"/>
      <c r="O61" s="50"/>
      <c r="P61" s="50"/>
    </row>
    <row r="62" spans="1:16" ht="47.25">
      <c r="A62" s="24" t="s">
        <v>401</v>
      </c>
      <c r="B62" s="25" t="s">
        <v>32</v>
      </c>
      <c r="C62" s="25" t="s">
        <v>265</v>
      </c>
      <c r="D62" s="25" t="s">
        <v>402</v>
      </c>
      <c r="E62" s="25" t="s">
        <v>45</v>
      </c>
      <c r="F62" s="26">
        <f>F63</f>
        <v>1830.2</v>
      </c>
      <c r="H62" s="53">
        <f t="shared" si="0"/>
        <v>1830.2</v>
      </c>
      <c r="I62" s="127"/>
      <c r="J62" s="144">
        <v>1830.2</v>
      </c>
      <c r="K62" s="38"/>
      <c r="L62" s="38"/>
      <c r="N62" s="91"/>
      <c r="O62" s="50"/>
      <c r="P62" s="50"/>
    </row>
    <row r="63" spans="1:16" ht="31.5">
      <c r="A63" s="24" t="s">
        <v>254</v>
      </c>
      <c r="B63" s="25" t="s">
        <v>32</v>
      </c>
      <c r="C63" s="25" t="s">
        <v>265</v>
      </c>
      <c r="D63" s="25" t="s">
        <v>402</v>
      </c>
      <c r="E63" s="25" t="s">
        <v>162</v>
      </c>
      <c r="F63" s="26">
        <v>1830.2</v>
      </c>
      <c r="H63" s="53"/>
      <c r="I63" s="127"/>
      <c r="J63" s="144"/>
      <c r="K63" s="38"/>
      <c r="L63" s="38"/>
      <c r="N63" s="91"/>
      <c r="O63" s="50"/>
      <c r="P63" s="50"/>
    </row>
    <row r="64" spans="1:16" ht="31.5" hidden="1">
      <c r="A64" s="24" t="s">
        <v>70</v>
      </c>
      <c r="B64" s="25" t="s">
        <v>32</v>
      </c>
      <c r="C64" s="25" t="s">
        <v>68</v>
      </c>
      <c r="D64" s="25" t="s">
        <v>69</v>
      </c>
      <c r="E64" s="25" t="s">
        <v>45</v>
      </c>
      <c r="F64" s="26">
        <f>F65</f>
        <v>0</v>
      </c>
      <c r="H64" s="53">
        <f t="shared" si="0"/>
        <v>0</v>
      </c>
      <c r="I64" s="127"/>
      <c r="J64" s="144"/>
      <c r="K64" s="38"/>
      <c r="L64" s="38"/>
      <c r="N64" s="91"/>
      <c r="O64" s="50"/>
      <c r="P64" s="50"/>
    </row>
    <row r="65" spans="1:16" ht="33.75" customHeight="1" hidden="1">
      <c r="A65" s="24" t="s">
        <v>164</v>
      </c>
      <c r="B65" s="25" t="s">
        <v>32</v>
      </c>
      <c r="C65" s="25" t="s">
        <v>321</v>
      </c>
      <c r="D65" s="25" t="s">
        <v>322</v>
      </c>
      <c r="E65" s="25" t="s">
        <v>162</v>
      </c>
      <c r="F65" s="26"/>
      <c r="H65" s="53">
        <f t="shared" si="0"/>
        <v>0</v>
      </c>
      <c r="I65" s="127"/>
      <c r="J65" s="144"/>
      <c r="K65" s="38"/>
      <c r="L65" s="38"/>
      <c r="N65" s="91"/>
      <c r="O65" s="50"/>
      <c r="P65" s="50"/>
    </row>
    <row r="66" spans="1:16" ht="33.75" customHeight="1">
      <c r="A66" s="24" t="s">
        <v>426</v>
      </c>
      <c r="B66" s="25" t="s">
        <v>32</v>
      </c>
      <c r="C66" s="25" t="s">
        <v>321</v>
      </c>
      <c r="D66" s="25"/>
      <c r="E66" s="25"/>
      <c r="F66" s="26">
        <f>F67+F70</f>
        <v>296</v>
      </c>
      <c r="H66" s="53">
        <f>I66</f>
        <v>296</v>
      </c>
      <c r="I66" s="132">
        <f>I67+I70</f>
        <v>296</v>
      </c>
      <c r="J66" s="144"/>
      <c r="K66" s="38"/>
      <c r="L66" s="38"/>
      <c r="N66" s="91"/>
      <c r="O66" s="50"/>
      <c r="P66" s="50"/>
    </row>
    <row r="67" spans="1:16" ht="23.25" customHeight="1">
      <c r="A67" s="24" t="s">
        <v>51</v>
      </c>
      <c r="B67" s="25" t="s">
        <v>32</v>
      </c>
      <c r="C67" s="25" t="s">
        <v>321</v>
      </c>
      <c r="D67" s="25" t="s">
        <v>50</v>
      </c>
      <c r="E67" s="25"/>
      <c r="F67" s="26">
        <f>F68</f>
        <v>96</v>
      </c>
      <c r="H67" s="53">
        <f>I67</f>
        <v>96</v>
      </c>
      <c r="I67" s="132">
        <f>I68</f>
        <v>96</v>
      </c>
      <c r="J67" s="144"/>
      <c r="K67" s="38"/>
      <c r="L67" s="38"/>
      <c r="N67" s="91"/>
      <c r="O67" s="50"/>
      <c r="P67" s="50"/>
    </row>
    <row r="68" spans="1:16" ht="45.75" customHeight="1">
      <c r="A68" s="24" t="s">
        <v>469</v>
      </c>
      <c r="B68" s="25" t="s">
        <v>32</v>
      </c>
      <c r="C68" s="25" t="s">
        <v>321</v>
      </c>
      <c r="D68" s="25" t="s">
        <v>509</v>
      </c>
      <c r="E68" s="25"/>
      <c r="F68" s="26">
        <f>F69</f>
        <v>96</v>
      </c>
      <c r="H68" s="53">
        <f>I68</f>
        <v>96</v>
      </c>
      <c r="I68" s="127">
        <v>96</v>
      </c>
      <c r="J68" s="144"/>
      <c r="K68" s="38"/>
      <c r="L68" s="38"/>
      <c r="N68" s="91"/>
      <c r="O68" s="50"/>
      <c r="P68" s="50"/>
    </row>
    <row r="69" spans="1:16" ht="35.25" customHeight="1">
      <c r="A69" s="24" t="s">
        <v>254</v>
      </c>
      <c r="B69" s="25" t="s">
        <v>32</v>
      </c>
      <c r="C69" s="25" t="s">
        <v>321</v>
      </c>
      <c r="D69" s="25" t="s">
        <v>509</v>
      </c>
      <c r="E69" s="25" t="s">
        <v>162</v>
      </c>
      <c r="F69" s="26">
        <v>96</v>
      </c>
      <c r="H69" s="53">
        <f>I69</f>
        <v>0</v>
      </c>
      <c r="I69" s="127"/>
      <c r="J69" s="144"/>
      <c r="K69" s="38"/>
      <c r="L69" s="38"/>
      <c r="N69" s="91"/>
      <c r="O69" s="50"/>
      <c r="P69" s="50"/>
    </row>
    <row r="70" spans="1:16" ht="35.25" customHeight="1">
      <c r="A70" s="24" t="s">
        <v>513</v>
      </c>
      <c r="B70" s="25" t="s">
        <v>32</v>
      </c>
      <c r="C70" s="25" t="s">
        <v>321</v>
      </c>
      <c r="D70" s="25" t="s">
        <v>512</v>
      </c>
      <c r="E70" s="25"/>
      <c r="F70" s="26">
        <f>F71</f>
        <v>200</v>
      </c>
      <c r="H70" s="53">
        <f>I70</f>
        <v>200</v>
      </c>
      <c r="I70" s="127">
        <v>200</v>
      </c>
      <c r="J70" s="144"/>
      <c r="K70" s="38"/>
      <c r="L70" s="38"/>
      <c r="N70" s="91"/>
      <c r="O70" s="50"/>
      <c r="P70" s="50"/>
    </row>
    <row r="71" spans="1:16" ht="21" customHeight="1">
      <c r="A71" s="24" t="s">
        <v>49</v>
      </c>
      <c r="B71" s="25" t="s">
        <v>32</v>
      </c>
      <c r="C71" s="25" t="s">
        <v>321</v>
      </c>
      <c r="D71" s="25" t="s">
        <v>512</v>
      </c>
      <c r="E71" s="25" t="s">
        <v>48</v>
      </c>
      <c r="F71" s="26">
        <v>200</v>
      </c>
      <c r="H71" s="53"/>
      <c r="I71" s="127"/>
      <c r="J71" s="144"/>
      <c r="K71" s="38"/>
      <c r="L71" s="38"/>
      <c r="N71" s="91"/>
      <c r="O71" s="50"/>
      <c r="P71" s="50"/>
    </row>
    <row r="72" spans="1:16" s="4" customFormat="1" ht="21" customHeight="1">
      <c r="A72" s="21" t="s">
        <v>64</v>
      </c>
      <c r="B72" s="22" t="s">
        <v>32</v>
      </c>
      <c r="C72" s="22" t="s">
        <v>63</v>
      </c>
      <c r="D72" s="22" t="s">
        <v>45</v>
      </c>
      <c r="E72" s="22" t="s">
        <v>45</v>
      </c>
      <c r="F72" s="23">
        <f>F73</f>
        <v>5607</v>
      </c>
      <c r="G72" s="8">
        <v>4</v>
      </c>
      <c r="H72" s="53">
        <f t="shared" si="0"/>
        <v>5607</v>
      </c>
      <c r="I72" s="129">
        <f>I73</f>
        <v>5107</v>
      </c>
      <c r="J72" s="152">
        <f>J73</f>
        <v>500</v>
      </c>
      <c r="K72" s="54">
        <f>K73</f>
        <v>0</v>
      </c>
      <c r="L72" s="40"/>
      <c r="N72" s="91"/>
      <c r="O72" s="95"/>
      <c r="P72" s="93"/>
    </row>
    <row r="73" spans="1:16" ht="18.75" customHeight="1">
      <c r="A73" s="24" t="s">
        <v>35</v>
      </c>
      <c r="B73" s="25" t="s">
        <v>32</v>
      </c>
      <c r="C73" s="25" t="s">
        <v>34</v>
      </c>
      <c r="D73" s="25" t="s">
        <v>45</v>
      </c>
      <c r="E73" s="25" t="s">
        <v>45</v>
      </c>
      <c r="F73" s="26">
        <f>F74</f>
        <v>5607</v>
      </c>
      <c r="H73" s="53">
        <f t="shared" si="0"/>
        <v>5607</v>
      </c>
      <c r="I73" s="127">
        <f>I76</f>
        <v>5107</v>
      </c>
      <c r="J73" s="156">
        <f>J74</f>
        <v>500</v>
      </c>
      <c r="K73" s="38"/>
      <c r="L73" s="38"/>
      <c r="N73" s="91"/>
      <c r="O73" s="50"/>
      <c r="P73" s="50"/>
    </row>
    <row r="74" spans="1:16" ht="19.5" customHeight="1">
      <c r="A74" s="24" t="s">
        <v>35</v>
      </c>
      <c r="B74" s="25" t="s">
        <v>32</v>
      </c>
      <c r="C74" s="25" t="s">
        <v>34</v>
      </c>
      <c r="D74" s="25" t="s">
        <v>144</v>
      </c>
      <c r="E74" s="25" t="s">
        <v>45</v>
      </c>
      <c r="F74" s="26">
        <f>F75</f>
        <v>5607</v>
      </c>
      <c r="H74" s="53">
        <f t="shared" si="0"/>
        <v>5607</v>
      </c>
      <c r="I74" s="127">
        <f>I75</f>
        <v>5107</v>
      </c>
      <c r="J74" s="156">
        <f>J75</f>
        <v>500</v>
      </c>
      <c r="K74" s="38"/>
      <c r="L74" s="38"/>
      <c r="N74" s="91"/>
      <c r="O74" s="50"/>
      <c r="P74" s="50"/>
    </row>
    <row r="75" spans="1:16" ht="19.5" customHeight="1">
      <c r="A75" s="24" t="s">
        <v>169</v>
      </c>
      <c r="B75" s="25" t="s">
        <v>32</v>
      </c>
      <c r="C75" s="25" t="s">
        <v>34</v>
      </c>
      <c r="D75" s="25" t="s">
        <v>170</v>
      </c>
      <c r="E75" s="25"/>
      <c r="F75" s="26">
        <f>F76</f>
        <v>5607</v>
      </c>
      <c r="H75" s="53">
        <f t="shared" si="0"/>
        <v>5607</v>
      </c>
      <c r="I75" s="127">
        <f>I76</f>
        <v>5107</v>
      </c>
      <c r="J75" s="156">
        <f>J76</f>
        <v>500</v>
      </c>
      <c r="K75" s="38"/>
      <c r="L75" s="38"/>
      <c r="N75" s="91"/>
      <c r="O75" s="50"/>
      <c r="P75" s="50"/>
    </row>
    <row r="76" spans="1:16" ht="113.25" customHeight="1">
      <c r="A76" s="116" t="s">
        <v>279</v>
      </c>
      <c r="B76" s="25" t="s">
        <v>32</v>
      </c>
      <c r="C76" s="25" t="s">
        <v>34</v>
      </c>
      <c r="D76" s="25" t="s">
        <v>413</v>
      </c>
      <c r="E76" s="25"/>
      <c r="F76" s="26">
        <f>F77</f>
        <v>5607</v>
      </c>
      <c r="H76" s="53">
        <f t="shared" si="0"/>
        <v>5607</v>
      </c>
      <c r="I76" s="127">
        <f>1087+4020</f>
        <v>5107</v>
      </c>
      <c r="J76" s="156">
        <v>500</v>
      </c>
      <c r="K76" s="38"/>
      <c r="L76" s="38"/>
      <c r="N76" s="91"/>
      <c r="O76" s="50"/>
      <c r="P76" s="50"/>
    </row>
    <row r="77" spans="1:16" ht="35.25" customHeight="1">
      <c r="A77" s="24" t="s">
        <v>164</v>
      </c>
      <c r="B77" s="25" t="s">
        <v>32</v>
      </c>
      <c r="C77" s="25" t="s">
        <v>34</v>
      </c>
      <c r="D77" s="25" t="s">
        <v>413</v>
      </c>
      <c r="E77" s="25" t="s">
        <v>162</v>
      </c>
      <c r="F77" s="26">
        <f>1587+4020</f>
        <v>5607</v>
      </c>
      <c r="H77" s="53">
        <f t="shared" si="0"/>
        <v>0</v>
      </c>
      <c r="I77" s="127"/>
      <c r="J77" s="144"/>
      <c r="K77" s="38"/>
      <c r="L77" s="38"/>
      <c r="N77" s="91"/>
      <c r="O77" s="50"/>
      <c r="P77" s="50"/>
    </row>
    <row r="78" spans="1:16" ht="15.75" hidden="1">
      <c r="A78" s="66" t="s">
        <v>214</v>
      </c>
      <c r="B78" s="67" t="s">
        <v>32</v>
      </c>
      <c r="C78" s="67" t="s">
        <v>215</v>
      </c>
      <c r="D78" s="67"/>
      <c r="E78" s="67"/>
      <c r="F78" s="68">
        <f>F79+F83</f>
        <v>0</v>
      </c>
      <c r="H78" s="53">
        <f t="shared" si="0"/>
        <v>0</v>
      </c>
      <c r="I78" s="129">
        <f>I79</f>
        <v>0</v>
      </c>
      <c r="J78" s="152">
        <f>J82+J99</f>
        <v>0</v>
      </c>
      <c r="K78" s="38"/>
      <c r="L78" s="38"/>
      <c r="N78" s="91"/>
      <c r="O78" s="50"/>
      <c r="P78" s="50"/>
    </row>
    <row r="79" spans="1:16" ht="15.75" hidden="1">
      <c r="A79" s="24" t="s">
        <v>216</v>
      </c>
      <c r="B79" s="25" t="s">
        <v>32</v>
      </c>
      <c r="C79" s="25" t="s">
        <v>217</v>
      </c>
      <c r="D79" s="25"/>
      <c r="E79" s="25"/>
      <c r="F79" s="26">
        <f>F97+F102</f>
        <v>0</v>
      </c>
      <c r="G79" s="7">
        <v>5</v>
      </c>
      <c r="H79" s="53">
        <f t="shared" si="0"/>
        <v>0</v>
      </c>
      <c r="I79" s="127">
        <f>I97+I102</f>
        <v>0</v>
      </c>
      <c r="J79" s="144"/>
      <c r="K79" s="38"/>
      <c r="L79" s="38"/>
      <c r="N79" s="91"/>
      <c r="O79" s="50"/>
      <c r="P79" s="50"/>
    </row>
    <row r="80" spans="1:16" ht="47.25" hidden="1">
      <c r="A80" s="24" t="s">
        <v>287</v>
      </c>
      <c r="B80" s="25" t="s">
        <v>32</v>
      </c>
      <c r="C80" s="25" t="s">
        <v>217</v>
      </c>
      <c r="D80" s="25" t="s">
        <v>222</v>
      </c>
      <c r="E80" s="25"/>
      <c r="F80" s="26">
        <f>F81</f>
        <v>0</v>
      </c>
      <c r="H80" s="53">
        <f t="shared" si="0"/>
        <v>0</v>
      </c>
      <c r="I80" s="127"/>
      <c r="J80" s="144"/>
      <c r="K80" s="38"/>
      <c r="L80" s="38"/>
      <c r="N80" s="91"/>
      <c r="O80" s="50"/>
      <c r="P80" s="50"/>
    </row>
    <row r="81" spans="1:16" ht="47.25" hidden="1">
      <c r="A81" s="24" t="s">
        <v>223</v>
      </c>
      <c r="B81" s="25" t="s">
        <v>32</v>
      </c>
      <c r="C81" s="25" t="s">
        <v>217</v>
      </c>
      <c r="D81" s="25" t="s">
        <v>224</v>
      </c>
      <c r="E81" s="25"/>
      <c r="F81" s="26">
        <f>F82</f>
        <v>0</v>
      </c>
      <c r="H81" s="53">
        <f t="shared" si="0"/>
        <v>0</v>
      </c>
      <c r="I81" s="127"/>
      <c r="J81" s="144"/>
      <c r="K81" s="38"/>
      <c r="L81" s="38"/>
      <c r="N81" s="91"/>
      <c r="O81" s="50"/>
      <c r="P81" s="50"/>
    </row>
    <row r="82" spans="1:16" ht="15.75" hidden="1">
      <c r="A82" s="24" t="s">
        <v>225</v>
      </c>
      <c r="B82" s="25" t="s">
        <v>32</v>
      </c>
      <c r="C82" s="25" t="s">
        <v>226</v>
      </c>
      <c r="D82" s="25" t="s">
        <v>224</v>
      </c>
      <c r="E82" s="25" t="s">
        <v>27</v>
      </c>
      <c r="F82" s="26"/>
      <c r="H82" s="53">
        <f t="shared" si="0"/>
        <v>0</v>
      </c>
      <c r="I82" s="127"/>
      <c r="J82" s="144"/>
      <c r="K82" s="38"/>
      <c r="L82" s="38"/>
      <c r="N82" s="91"/>
      <c r="O82" s="50"/>
      <c r="P82" s="50"/>
    </row>
    <row r="83" spans="1:16" ht="15.75" hidden="1">
      <c r="A83" s="24" t="s">
        <v>290</v>
      </c>
      <c r="B83" s="25" t="s">
        <v>32</v>
      </c>
      <c r="C83" s="25" t="s">
        <v>291</v>
      </c>
      <c r="D83" s="25"/>
      <c r="E83" s="25"/>
      <c r="F83" s="26">
        <f>F84</f>
        <v>0</v>
      </c>
      <c r="H83" s="53">
        <f t="shared" si="0"/>
        <v>0</v>
      </c>
      <c r="I83" s="129">
        <f>I85+I91</f>
        <v>0</v>
      </c>
      <c r="J83" s="152">
        <f>J87</f>
        <v>0</v>
      </c>
      <c r="K83" s="54">
        <f>K85+K91</f>
        <v>0</v>
      </c>
      <c r="L83" s="38"/>
      <c r="N83" s="91"/>
      <c r="O83" s="50"/>
      <c r="P83" s="50"/>
    </row>
    <row r="84" spans="1:16" ht="15" customHeight="1" hidden="1">
      <c r="A84" s="24" t="s">
        <v>307</v>
      </c>
      <c r="B84" s="25" t="s">
        <v>32</v>
      </c>
      <c r="C84" s="25" t="s">
        <v>291</v>
      </c>
      <c r="D84" s="25" t="s">
        <v>308</v>
      </c>
      <c r="E84" s="25"/>
      <c r="F84" s="26">
        <f>F86</f>
        <v>0</v>
      </c>
      <c r="H84" s="53">
        <f t="shared" si="0"/>
        <v>0</v>
      </c>
      <c r="I84" s="127"/>
      <c r="J84" s="144"/>
      <c r="K84" s="38"/>
      <c r="L84" s="38"/>
      <c r="N84" s="91"/>
      <c r="O84" s="50"/>
      <c r="P84" s="50"/>
    </row>
    <row r="85" spans="1:16" ht="31.5" hidden="1">
      <c r="A85" s="24" t="s">
        <v>309</v>
      </c>
      <c r="B85" s="25" t="s">
        <v>114</v>
      </c>
      <c r="C85" s="25" t="s">
        <v>291</v>
      </c>
      <c r="D85" s="25" t="s">
        <v>308</v>
      </c>
      <c r="E85" s="25"/>
      <c r="F85" s="26">
        <f>F86</f>
        <v>0</v>
      </c>
      <c r="H85" s="53">
        <f t="shared" si="0"/>
        <v>0</v>
      </c>
      <c r="I85" s="127"/>
      <c r="J85" s="144"/>
      <c r="K85" s="38"/>
      <c r="L85" s="38"/>
      <c r="N85" s="91"/>
      <c r="O85" s="50"/>
      <c r="P85" s="50"/>
    </row>
    <row r="86" spans="1:16" ht="63" hidden="1">
      <c r="A86" s="24" t="s">
        <v>311</v>
      </c>
      <c r="B86" s="25" t="s">
        <v>114</v>
      </c>
      <c r="C86" s="25" t="s">
        <v>291</v>
      </c>
      <c r="D86" s="25" t="s">
        <v>310</v>
      </c>
      <c r="E86" s="25"/>
      <c r="F86" s="26">
        <f>F87</f>
        <v>0</v>
      </c>
      <c r="H86" s="53">
        <f t="shared" si="0"/>
        <v>0</v>
      </c>
      <c r="I86" s="127"/>
      <c r="J86" s="144"/>
      <c r="K86" s="38"/>
      <c r="L86" s="38"/>
      <c r="N86" s="91"/>
      <c r="O86" s="50"/>
      <c r="P86" s="50"/>
    </row>
    <row r="87" spans="1:16" ht="31.5" hidden="1">
      <c r="A87" s="24" t="s">
        <v>254</v>
      </c>
      <c r="B87" s="25" t="s">
        <v>114</v>
      </c>
      <c r="C87" s="25" t="s">
        <v>291</v>
      </c>
      <c r="D87" s="25" t="s">
        <v>310</v>
      </c>
      <c r="E87" s="25" t="s">
        <v>162</v>
      </c>
      <c r="F87" s="26"/>
      <c r="H87" s="53">
        <f t="shared" si="0"/>
        <v>0</v>
      </c>
      <c r="I87" s="127"/>
      <c r="J87" s="158"/>
      <c r="K87" s="38"/>
      <c r="L87" s="38"/>
      <c r="N87" s="91"/>
      <c r="O87" s="50"/>
      <c r="P87" s="50"/>
    </row>
    <row r="88" spans="1:16" ht="15.75" hidden="1">
      <c r="A88" s="24" t="s">
        <v>51</v>
      </c>
      <c r="B88" s="25" t="s">
        <v>114</v>
      </c>
      <c r="C88" s="25" t="s">
        <v>291</v>
      </c>
      <c r="D88" s="25" t="s">
        <v>50</v>
      </c>
      <c r="E88" s="25"/>
      <c r="F88" s="26"/>
      <c r="H88" s="53">
        <f t="shared" si="0"/>
        <v>0</v>
      </c>
      <c r="I88" s="127"/>
      <c r="J88" s="158"/>
      <c r="K88" s="38"/>
      <c r="L88" s="38"/>
      <c r="N88" s="91"/>
      <c r="O88" s="50"/>
      <c r="P88" s="50"/>
    </row>
    <row r="89" spans="1:16" ht="31.5" hidden="1">
      <c r="A89" s="24" t="s">
        <v>292</v>
      </c>
      <c r="B89" s="25" t="s">
        <v>114</v>
      </c>
      <c r="C89" s="25" t="s">
        <v>291</v>
      </c>
      <c r="D89" s="25" t="s">
        <v>236</v>
      </c>
      <c r="E89" s="25"/>
      <c r="F89" s="26"/>
      <c r="H89" s="53">
        <f t="shared" si="0"/>
        <v>0</v>
      </c>
      <c r="I89" s="127"/>
      <c r="J89" s="158"/>
      <c r="K89" s="38"/>
      <c r="L89" s="38"/>
      <c r="N89" s="91"/>
      <c r="O89" s="50"/>
      <c r="P89" s="50"/>
    </row>
    <row r="90" spans="1:16" ht="31.5" hidden="1">
      <c r="A90" s="24" t="s">
        <v>293</v>
      </c>
      <c r="B90" s="25" t="s">
        <v>114</v>
      </c>
      <c r="C90" s="25" t="s">
        <v>291</v>
      </c>
      <c r="D90" s="25" t="s">
        <v>294</v>
      </c>
      <c r="E90" s="25"/>
      <c r="F90" s="26"/>
      <c r="H90" s="53">
        <f t="shared" si="0"/>
        <v>0</v>
      </c>
      <c r="I90" s="127"/>
      <c r="J90" s="158"/>
      <c r="K90" s="38"/>
      <c r="L90" s="38"/>
      <c r="N90" s="91"/>
      <c r="O90" s="50"/>
      <c r="P90" s="50"/>
    </row>
    <row r="91" spans="1:16" ht="15.75" hidden="1">
      <c r="A91" s="24" t="s">
        <v>225</v>
      </c>
      <c r="B91" s="25" t="s">
        <v>114</v>
      </c>
      <c r="C91" s="25" t="s">
        <v>291</v>
      </c>
      <c r="D91" s="25" t="s">
        <v>294</v>
      </c>
      <c r="E91" s="25" t="s">
        <v>27</v>
      </c>
      <c r="F91" s="26"/>
      <c r="H91" s="53">
        <f t="shared" si="0"/>
        <v>0</v>
      </c>
      <c r="I91" s="127"/>
      <c r="J91" s="158"/>
      <c r="K91" s="38"/>
      <c r="L91" s="38"/>
      <c r="N91" s="91"/>
      <c r="O91" s="50"/>
      <c r="P91" s="50"/>
    </row>
    <row r="92" spans="1:16" ht="31.5" hidden="1">
      <c r="A92" s="66" t="s">
        <v>246</v>
      </c>
      <c r="B92" s="67" t="s">
        <v>32</v>
      </c>
      <c r="C92" s="67" t="s">
        <v>73</v>
      </c>
      <c r="D92" s="67"/>
      <c r="E92" s="67"/>
      <c r="F92" s="68">
        <f>F93</f>
        <v>0</v>
      </c>
      <c r="G92" s="8">
        <v>8</v>
      </c>
      <c r="H92" s="53">
        <f t="shared" si="0"/>
        <v>0</v>
      </c>
      <c r="I92" s="172">
        <f>I95</f>
        <v>0</v>
      </c>
      <c r="J92" s="173">
        <f>J93</f>
        <v>0</v>
      </c>
      <c r="K92" s="38"/>
      <c r="L92" s="38"/>
      <c r="N92" s="91"/>
      <c r="O92" s="50"/>
      <c r="P92" s="50"/>
    </row>
    <row r="93" spans="1:16" ht="15.75" hidden="1">
      <c r="A93" s="24" t="s">
        <v>247</v>
      </c>
      <c r="B93" s="25" t="s">
        <v>32</v>
      </c>
      <c r="C93" s="25" t="s">
        <v>131</v>
      </c>
      <c r="D93" s="25"/>
      <c r="E93" s="25"/>
      <c r="F93" s="26">
        <f>F94</f>
        <v>0</v>
      </c>
      <c r="H93" s="53">
        <f t="shared" si="0"/>
        <v>0</v>
      </c>
      <c r="I93" s="127"/>
      <c r="J93" s="158">
        <f>J94</f>
        <v>0</v>
      </c>
      <c r="K93" s="38"/>
      <c r="L93" s="38"/>
      <c r="N93" s="91"/>
      <c r="O93" s="50"/>
      <c r="P93" s="50"/>
    </row>
    <row r="94" spans="1:16" ht="49.5" customHeight="1" hidden="1">
      <c r="A94" s="24" t="s">
        <v>223</v>
      </c>
      <c r="B94" s="25" t="s">
        <v>32</v>
      </c>
      <c r="C94" s="25" t="s">
        <v>131</v>
      </c>
      <c r="D94" s="25" t="s">
        <v>414</v>
      </c>
      <c r="E94" s="25"/>
      <c r="F94" s="26">
        <f>F95</f>
        <v>0</v>
      </c>
      <c r="H94" s="53">
        <f t="shared" si="0"/>
        <v>0</v>
      </c>
      <c r="I94" s="127"/>
      <c r="J94" s="158">
        <f>J95</f>
        <v>0</v>
      </c>
      <c r="K94" s="38"/>
      <c r="L94" s="38"/>
      <c r="N94" s="91"/>
      <c r="O94" s="50"/>
      <c r="P94" s="50"/>
    </row>
    <row r="95" spans="1:16" ht="18.75" customHeight="1" hidden="1">
      <c r="A95" s="24" t="s">
        <v>416</v>
      </c>
      <c r="B95" s="25" t="s">
        <v>32</v>
      </c>
      <c r="C95" s="25" t="s">
        <v>131</v>
      </c>
      <c r="D95" s="25" t="s">
        <v>415</v>
      </c>
      <c r="E95" s="25"/>
      <c r="F95" s="26">
        <f>F96</f>
        <v>0</v>
      </c>
      <c r="H95" s="53">
        <f t="shared" si="0"/>
        <v>0</v>
      </c>
      <c r="I95" s="127"/>
      <c r="J95" s="158"/>
      <c r="K95" s="38"/>
      <c r="L95" s="38"/>
      <c r="N95" s="91"/>
      <c r="O95" s="50"/>
      <c r="P95" s="50"/>
    </row>
    <row r="96" spans="1:16" ht="20.25" customHeight="1" hidden="1">
      <c r="A96" s="24" t="s">
        <v>225</v>
      </c>
      <c r="B96" s="25" t="s">
        <v>32</v>
      </c>
      <c r="C96" s="25" t="s">
        <v>131</v>
      </c>
      <c r="D96" s="25" t="s">
        <v>415</v>
      </c>
      <c r="E96" s="25" t="s">
        <v>27</v>
      </c>
      <c r="F96" s="26"/>
      <c r="H96" s="53">
        <f aca="true" t="shared" si="1" ref="H96:H147">I96+J96</f>
        <v>0</v>
      </c>
      <c r="I96" s="127"/>
      <c r="J96" s="158"/>
      <c r="K96" s="38"/>
      <c r="L96" s="38"/>
      <c r="N96" s="91"/>
      <c r="O96" s="50"/>
      <c r="P96" s="50"/>
    </row>
    <row r="97" spans="1:16" ht="15.75" hidden="1">
      <c r="A97" s="24" t="s">
        <v>229</v>
      </c>
      <c r="B97" s="25" t="s">
        <v>32</v>
      </c>
      <c r="C97" s="25" t="s">
        <v>217</v>
      </c>
      <c r="D97" s="25" t="s">
        <v>230</v>
      </c>
      <c r="E97" s="25"/>
      <c r="F97" s="26">
        <f>F99</f>
        <v>0</v>
      </c>
      <c r="H97" s="53">
        <f t="shared" si="1"/>
        <v>0</v>
      </c>
      <c r="I97" s="127">
        <f>I99</f>
        <v>0</v>
      </c>
      <c r="J97" s="158"/>
      <c r="K97" s="38"/>
      <c r="L97" s="38"/>
      <c r="N97" s="91"/>
      <c r="O97" s="50"/>
      <c r="P97" s="50"/>
    </row>
    <row r="98" spans="1:16" ht="15.75" hidden="1">
      <c r="A98" s="24" t="s">
        <v>372</v>
      </c>
      <c r="B98" s="25" t="s">
        <v>32</v>
      </c>
      <c r="C98" s="25" t="s">
        <v>217</v>
      </c>
      <c r="D98" s="25" t="s">
        <v>232</v>
      </c>
      <c r="E98" s="25"/>
      <c r="F98" s="26">
        <f>F99</f>
        <v>0</v>
      </c>
      <c r="H98" s="53">
        <f t="shared" si="1"/>
        <v>0</v>
      </c>
      <c r="I98" s="127"/>
      <c r="J98" s="158"/>
      <c r="K98" s="38"/>
      <c r="L98" s="38"/>
      <c r="N98" s="91"/>
      <c r="O98" s="50"/>
      <c r="P98" s="50"/>
    </row>
    <row r="99" spans="1:16" ht="47.25" hidden="1">
      <c r="A99" s="24" t="s">
        <v>338</v>
      </c>
      <c r="B99" s="25" t="s">
        <v>32</v>
      </c>
      <c r="C99" s="25" t="s">
        <v>217</v>
      </c>
      <c r="D99" s="25" t="s">
        <v>348</v>
      </c>
      <c r="E99" s="25" t="s">
        <v>234</v>
      </c>
      <c r="F99" s="26"/>
      <c r="H99" s="53">
        <f t="shared" si="1"/>
        <v>0</v>
      </c>
      <c r="I99" s="127"/>
      <c r="J99" s="158"/>
      <c r="K99" s="38"/>
      <c r="L99" s="38"/>
      <c r="N99" s="91"/>
      <c r="O99" s="50"/>
      <c r="P99" s="50"/>
    </row>
    <row r="100" spans="1:16" ht="20.25" customHeight="1" hidden="1">
      <c r="A100" s="24" t="s">
        <v>51</v>
      </c>
      <c r="B100" s="25" t="s">
        <v>32</v>
      </c>
      <c r="C100" s="25" t="s">
        <v>217</v>
      </c>
      <c r="D100" s="25" t="s">
        <v>50</v>
      </c>
      <c r="E100" s="25"/>
      <c r="F100" s="26">
        <f>F101</f>
        <v>0</v>
      </c>
      <c r="H100" s="53">
        <f t="shared" si="1"/>
        <v>0</v>
      </c>
      <c r="I100" s="127"/>
      <c r="J100" s="158"/>
      <c r="K100" s="38"/>
      <c r="L100" s="38"/>
      <c r="N100" s="91"/>
      <c r="O100" s="50"/>
      <c r="P100" s="50"/>
    </row>
    <row r="101" spans="1:16" ht="31.5" hidden="1">
      <c r="A101" s="24" t="s">
        <v>347</v>
      </c>
      <c r="B101" s="25"/>
      <c r="C101" s="25"/>
      <c r="D101" s="25"/>
      <c r="E101" s="25"/>
      <c r="F101" s="26">
        <f>F102</f>
        <v>0</v>
      </c>
      <c r="H101" s="53">
        <f t="shared" si="1"/>
        <v>0</v>
      </c>
      <c r="I101" s="127"/>
      <c r="J101" s="158"/>
      <c r="K101" s="38"/>
      <c r="L101" s="38"/>
      <c r="N101" s="91"/>
      <c r="O101" s="50"/>
      <c r="P101" s="50"/>
    </row>
    <row r="102" spans="1:16" ht="47.25" hidden="1">
      <c r="A102" s="24" t="s">
        <v>346</v>
      </c>
      <c r="B102" s="25" t="s">
        <v>32</v>
      </c>
      <c r="C102" s="25" t="s">
        <v>217</v>
      </c>
      <c r="D102" s="25" t="s">
        <v>295</v>
      </c>
      <c r="E102" s="25"/>
      <c r="F102" s="26"/>
      <c r="H102" s="53">
        <f t="shared" si="1"/>
        <v>0</v>
      </c>
      <c r="I102" s="127"/>
      <c r="J102" s="158"/>
      <c r="K102" s="38"/>
      <c r="L102" s="38"/>
      <c r="N102" s="91"/>
      <c r="O102" s="50"/>
      <c r="P102" s="50"/>
    </row>
    <row r="103" spans="1:16" ht="47.25" hidden="1">
      <c r="A103" s="24" t="s">
        <v>351</v>
      </c>
      <c r="B103" s="25" t="s">
        <v>32</v>
      </c>
      <c r="C103" s="25" t="s">
        <v>217</v>
      </c>
      <c r="D103" s="25" t="s">
        <v>295</v>
      </c>
      <c r="E103" s="25" t="s">
        <v>234</v>
      </c>
      <c r="F103" s="26"/>
      <c r="H103" s="53">
        <f t="shared" si="1"/>
        <v>0</v>
      </c>
      <c r="I103" s="127"/>
      <c r="J103" s="158"/>
      <c r="K103" s="38"/>
      <c r="L103" s="38"/>
      <c r="N103" s="91"/>
      <c r="O103" s="50"/>
      <c r="P103" s="50"/>
    </row>
    <row r="104" spans="1:16" ht="15.75" hidden="1">
      <c r="A104" s="24"/>
      <c r="B104" s="25"/>
      <c r="C104" s="25"/>
      <c r="D104" s="25"/>
      <c r="E104" s="25"/>
      <c r="F104" s="26"/>
      <c r="H104" s="53">
        <f t="shared" si="1"/>
        <v>0</v>
      </c>
      <c r="I104" s="127"/>
      <c r="J104" s="158"/>
      <c r="K104" s="38"/>
      <c r="L104" s="38"/>
      <c r="N104" s="91"/>
      <c r="O104" s="50"/>
      <c r="P104" s="50"/>
    </row>
    <row r="105" spans="1:16" ht="15.75" hidden="1">
      <c r="A105" s="24" t="s">
        <v>132</v>
      </c>
      <c r="B105" s="25" t="s">
        <v>32</v>
      </c>
      <c r="C105" s="25" t="s">
        <v>131</v>
      </c>
      <c r="D105" s="25"/>
      <c r="E105" s="25"/>
      <c r="F105" s="26">
        <f>F106</f>
        <v>0</v>
      </c>
      <c r="G105" s="7">
        <v>8</v>
      </c>
      <c r="H105" s="53">
        <f t="shared" si="1"/>
        <v>0</v>
      </c>
      <c r="I105" s="127"/>
      <c r="J105" s="158"/>
      <c r="K105" s="38"/>
      <c r="L105" s="38"/>
      <c r="N105" s="91"/>
      <c r="O105" s="50"/>
      <c r="P105" s="50"/>
    </row>
    <row r="106" spans="1:16" ht="15.75" hidden="1">
      <c r="A106" s="24" t="s">
        <v>344</v>
      </c>
      <c r="B106" s="25" t="s">
        <v>32</v>
      </c>
      <c r="C106" s="25" t="s">
        <v>131</v>
      </c>
      <c r="D106" s="25" t="s">
        <v>135</v>
      </c>
      <c r="E106" s="25"/>
      <c r="F106" s="26">
        <f>F107</f>
        <v>0</v>
      </c>
      <c r="H106" s="53">
        <f t="shared" si="1"/>
        <v>0</v>
      </c>
      <c r="I106" s="127"/>
      <c r="J106" s="158"/>
      <c r="K106" s="38"/>
      <c r="L106" s="38"/>
      <c r="N106" s="91"/>
      <c r="O106" s="50"/>
      <c r="P106" s="50"/>
    </row>
    <row r="107" spans="1:16" ht="31.5" hidden="1">
      <c r="A107" s="24" t="s">
        <v>60</v>
      </c>
      <c r="B107" s="25" t="s">
        <v>32</v>
      </c>
      <c r="C107" s="25" t="s">
        <v>131</v>
      </c>
      <c r="D107" s="25" t="s">
        <v>135</v>
      </c>
      <c r="E107" s="25" t="s">
        <v>59</v>
      </c>
      <c r="F107" s="26"/>
      <c r="H107" s="53">
        <f t="shared" si="1"/>
        <v>0</v>
      </c>
      <c r="I107" s="127"/>
      <c r="J107" s="158"/>
      <c r="K107" s="38"/>
      <c r="L107" s="38"/>
      <c r="N107" s="91"/>
      <c r="O107" s="50"/>
      <c r="P107" s="50"/>
    </row>
    <row r="108" spans="1:16" s="33" customFormat="1" ht="31.5" hidden="1">
      <c r="A108" s="24" t="s">
        <v>117</v>
      </c>
      <c r="B108" s="25" t="s">
        <v>32</v>
      </c>
      <c r="C108" s="25" t="s">
        <v>116</v>
      </c>
      <c r="D108" s="25" t="s">
        <v>45</v>
      </c>
      <c r="E108" s="25" t="s">
        <v>45</v>
      </c>
      <c r="F108" s="26">
        <f>F111</f>
        <v>0</v>
      </c>
      <c r="G108" s="32"/>
      <c r="H108" s="53">
        <f t="shared" si="1"/>
        <v>0</v>
      </c>
      <c r="I108" s="127"/>
      <c r="J108" s="159"/>
      <c r="K108" s="41"/>
      <c r="L108" s="41"/>
      <c r="N108" s="91"/>
      <c r="O108" s="96"/>
      <c r="P108" s="96"/>
    </row>
    <row r="109" spans="1:16" s="33" customFormat="1" ht="15.75" hidden="1">
      <c r="A109" s="24" t="s">
        <v>51</v>
      </c>
      <c r="B109" s="25" t="s">
        <v>32</v>
      </c>
      <c r="C109" s="25" t="s">
        <v>116</v>
      </c>
      <c r="D109" s="25" t="s">
        <v>50</v>
      </c>
      <c r="E109" s="25"/>
      <c r="F109" s="26">
        <f>F110</f>
        <v>0</v>
      </c>
      <c r="G109" s="32"/>
      <c r="H109" s="53">
        <f t="shared" si="1"/>
        <v>0</v>
      </c>
      <c r="I109" s="127"/>
      <c r="J109" s="159"/>
      <c r="K109" s="41"/>
      <c r="L109" s="41"/>
      <c r="N109" s="91"/>
      <c r="O109" s="96"/>
      <c r="P109" s="96"/>
    </row>
    <row r="110" spans="1:16" s="33" customFormat="1" ht="47.25" hidden="1">
      <c r="A110" s="24" t="s">
        <v>5</v>
      </c>
      <c r="B110" s="25" t="s">
        <v>32</v>
      </c>
      <c r="C110" s="25" t="s">
        <v>116</v>
      </c>
      <c r="D110" s="25" t="s">
        <v>50</v>
      </c>
      <c r="E110" s="25"/>
      <c r="F110" s="26">
        <f>F111</f>
        <v>0</v>
      </c>
      <c r="G110" s="32"/>
      <c r="H110" s="53">
        <f t="shared" si="1"/>
        <v>0</v>
      </c>
      <c r="I110" s="127"/>
      <c r="J110" s="159"/>
      <c r="K110" s="41"/>
      <c r="L110" s="41"/>
      <c r="N110" s="91"/>
      <c r="O110" s="96"/>
      <c r="P110" s="96"/>
    </row>
    <row r="111" spans="1:16" s="33" customFormat="1" ht="15.75" hidden="1">
      <c r="A111" s="24" t="s">
        <v>6</v>
      </c>
      <c r="B111" s="25" t="s">
        <v>32</v>
      </c>
      <c r="C111" s="25" t="s">
        <v>116</v>
      </c>
      <c r="D111" s="25" t="s">
        <v>50</v>
      </c>
      <c r="E111" s="25" t="s">
        <v>27</v>
      </c>
      <c r="F111" s="26"/>
      <c r="G111" s="32"/>
      <c r="H111" s="53">
        <f t="shared" si="1"/>
        <v>0</v>
      </c>
      <c r="I111" s="127"/>
      <c r="J111" s="159"/>
      <c r="K111" s="41"/>
      <c r="L111" s="41"/>
      <c r="N111" s="91"/>
      <c r="O111" s="96"/>
      <c r="P111" s="96"/>
    </row>
    <row r="112" spans="1:16" s="4" customFormat="1" ht="20.25" customHeight="1">
      <c r="A112" s="21" t="s">
        <v>199</v>
      </c>
      <c r="B112" s="22" t="s">
        <v>32</v>
      </c>
      <c r="C112" s="22" t="s">
        <v>74</v>
      </c>
      <c r="D112" s="22"/>
      <c r="E112" s="22"/>
      <c r="F112" s="23">
        <f>F113+F137+F146+F135</f>
        <v>33252.8</v>
      </c>
      <c r="G112" s="8">
        <v>10</v>
      </c>
      <c r="H112" s="53">
        <f t="shared" si="1"/>
        <v>33252.8</v>
      </c>
      <c r="I112" s="129">
        <f>I137+I146</f>
        <v>16440.2</v>
      </c>
      <c r="J112" s="152">
        <f>J147+J113+J135</f>
        <v>16812.6</v>
      </c>
      <c r="K112" s="40"/>
      <c r="L112" s="40"/>
      <c r="N112" s="91"/>
      <c r="O112" s="97"/>
      <c r="P112" s="93"/>
    </row>
    <row r="113" spans="1:16" s="4" customFormat="1" ht="21.75" customHeight="1" hidden="1">
      <c r="A113" s="24" t="s">
        <v>227</v>
      </c>
      <c r="B113" s="25" t="s">
        <v>32</v>
      </c>
      <c r="C113" s="25" t="s">
        <v>228</v>
      </c>
      <c r="D113" s="25"/>
      <c r="E113" s="25"/>
      <c r="F113" s="26">
        <f>F114+F127+F123</f>
        <v>0</v>
      </c>
      <c r="G113" s="7"/>
      <c r="H113" s="53">
        <f t="shared" si="1"/>
        <v>0</v>
      </c>
      <c r="I113" s="134">
        <f>I114+I127+I125</f>
        <v>0</v>
      </c>
      <c r="J113" s="160">
        <f>J123</f>
        <v>0</v>
      </c>
      <c r="K113" s="69">
        <f>K114+K127</f>
        <v>0</v>
      </c>
      <c r="L113" s="40"/>
      <c r="N113" s="91"/>
      <c r="O113" s="95"/>
      <c r="P113" s="98"/>
    </row>
    <row r="114" spans="1:16" s="4" customFormat="1" ht="15.75" hidden="1">
      <c r="A114" s="24" t="s">
        <v>229</v>
      </c>
      <c r="B114" s="25" t="s">
        <v>32</v>
      </c>
      <c r="C114" s="25" t="s">
        <v>228</v>
      </c>
      <c r="D114" s="25" t="s">
        <v>230</v>
      </c>
      <c r="E114" s="25"/>
      <c r="F114" s="26">
        <f>F115+F120</f>
        <v>0</v>
      </c>
      <c r="G114" s="7"/>
      <c r="H114" s="53">
        <f t="shared" si="1"/>
        <v>0</v>
      </c>
      <c r="I114" s="134">
        <f>I115+I120</f>
        <v>0</v>
      </c>
      <c r="J114" s="160"/>
      <c r="K114" s="40"/>
      <c r="L114" s="40"/>
      <c r="N114" s="91"/>
      <c r="O114" s="95"/>
      <c r="P114" s="98"/>
    </row>
    <row r="115" spans="1:16" s="4" customFormat="1" ht="31.5" hidden="1">
      <c r="A115" s="24" t="s">
        <v>231</v>
      </c>
      <c r="B115" s="25" t="s">
        <v>32</v>
      </c>
      <c r="C115" s="25" t="s">
        <v>228</v>
      </c>
      <c r="D115" s="25" t="s">
        <v>232</v>
      </c>
      <c r="E115" s="25"/>
      <c r="F115" s="70">
        <f>F116+F118</f>
        <v>0</v>
      </c>
      <c r="G115" s="7"/>
      <c r="H115" s="53">
        <f t="shared" si="1"/>
        <v>0</v>
      </c>
      <c r="I115" s="135">
        <f>I116+I118</f>
        <v>0</v>
      </c>
      <c r="J115" s="160"/>
      <c r="K115" s="40"/>
      <c r="L115" s="40"/>
      <c r="N115" s="91"/>
      <c r="O115" s="95"/>
      <c r="P115" s="98"/>
    </row>
    <row r="116" spans="1:16" s="4" customFormat="1" ht="48.75" customHeight="1" hidden="1">
      <c r="A116" s="24" t="s">
        <v>233</v>
      </c>
      <c r="B116" s="25" t="s">
        <v>32</v>
      </c>
      <c r="C116" s="25" t="s">
        <v>228</v>
      </c>
      <c r="D116" s="25" t="s">
        <v>348</v>
      </c>
      <c r="E116" s="25"/>
      <c r="F116" s="118"/>
      <c r="G116" s="7"/>
      <c r="H116" s="53">
        <f t="shared" si="1"/>
        <v>0</v>
      </c>
      <c r="I116" s="135"/>
      <c r="J116" s="160"/>
      <c r="K116" s="40"/>
      <c r="L116" s="40"/>
      <c r="N116" s="91"/>
      <c r="O116" s="95"/>
      <c r="P116" s="98"/>
    </row>
    <row r="117" spans="1:16" s="4" customFormat="1" ht="20.25" customHeight="1" hidden="1">
      <c r="A117" s="24" t="s">
        <v>78</v>
      </c>
      <c r="B117" s="25" t="s">
        <v>32</v>
      </c>
      <c r="C117" s="25" t="s">
        <v>228</v>
      </c>
      <c r="D117" s="25" t="s">
        <v>348</v>
      </c>
      <c r="E117" s="25" t="s">
        <v>77</v>
      </c>
      <c r="F117" s="118"/>
      <c r="G117" s="7"/>
      <c r="H117" s="53">
        <f t="shared" si="1"/>
        <v>0</v>
      </c>
      <c r="I117" s="135"/>
      <c r="J117" s="160"/>
      <c r="K117" s="40"/>
      <c r="L117" s="40"/>
      <c r="N117" s="91"/>
      <c r="O117" s="95"/>
      <c r="P117" s="98"/>
    </row>
    <row r="118" spans="1:16" s="4" customFormat="1" ht="47.25" hidden="1">
      <c r="A118" s="24" t="s">
        <v>235</v>
      </c>
      <c r="B118" s="25" t="s">
        <v>32</v>
      </c>
      <c r="C118" s="25" t="s">
        <v>228</v>
      </c>
      <c r="D118" s="25" t="s">
        <v>349</v>
      </c>
      <c r="E118" s="25"/>
      <c r="F118" s="26"/>
      <c r="G118" s="7"/>
      <c r="H118" s="53">
        <f t="shared" si="1"/>
        <v>0</v>
      </c>
      <c r="I118" s="134"/>
      <c r="J118" s="160"/>
      <c r="K118" s="40"/>
      <c r="L118" s="40"/>
      <c r="N118" s="91"/>
      <c r="O118" s="95"/>
      <c r="P118" s="98"/>
    </row>
    <row r="119" spans="1:16" s="4" customFormat="1" ht="15.75" hidden="1">
      <c r="A119" s="24" t="s">
        <v>78</v>
      </c>
      <c r="B119" s="25" t="s">
        <v>32</v>
      </c>
      <c r="C119" s="25" t="s">
        <v>228</v>
      </c>
      <c r="D119" s="25" t="s">
        <v>349</v>
      </c>
      <c r="E119" s="25" t="s">
        <v>77</v>
      </c>
      <c r="F119" s="26"/>
      <c r="G119" s="7"/>
      <c r="H119" s="53">
        <f t="shared" si="1"/>
        <v>0</v>
      </c>
      <c r="I119" s="134"/>
      <c r="J119" s="160"/>
      <c r="K119" s="40"/>
      <c r="L119" s="40"/>
      <c r="N119" s="91"/>
      <c r="O119" s="95"/>
      <c r="P119" s="98"/>
    </row>
    <row r="120" spans="1:16" s="4" customFormat="1" ht="31.5" hidden="1">
      <c r="A120" s="24" t="s">
        <v>296</v>
      </c>
      <c r="B120" s="25" t="s">
        <v>32</v>
      </c>
      <c r="C120" s="25" t="s">
        <v>228</v>
      </c>
      <c r="D120" s="25" t="s">
        <v>240</v>
      </c>
      <c r="E120" s="25"/>
      <c r="F120" s="26">
        <f>F121</f>
        <v>0</v>
      </c>
      <c r="G120" s="7"/>
      <c r="H120" s="53">
        <f t="shared" si="1"/>
        <v>0</v>
      </c>
      <c r="I120" s="134">
        <f>I122</f>
        <v>0</v>
      </c>
      <c r="J120" s="160"/>
      <c r="K120" s="40"/>
      <c r="L120" s="40"/>
      <c r="N120" s="91"/>
      <c r="O120" s="95"/>
      <c r="P120" s="98"/>
    </row>
    <row r="121" spans="1:16" s="4" customFormat="1" ht="31.5" hidden="1">
      <c r="A121" s="24" t="s">
        <v>239</v>
      </c>
      <c r="B121" s="25" t="s">
        <v>32</v>
      </c>
      <c r="C121" s="25" t="s">
        <v>228</v>
      </c>
      <c r="D121" s="25" t="s">
        <v>242</v>
      </c>
      <c r="E121" s="25"/>
      <c r="F121" s="26"/>
      <c r="G121" s="7"/>
      <c r="H121" s="53">
        <f t="shared" si="1"/>
        <v>0</v>
      </c>
      <c r="I121" s="134"/>
      <c r="J121" s="160"/>
      <c r="K121" s="40"/>
      <c r="L121" s="40"/>
      <c r="N121" s="91"/>
      <c r="O121" s="95"/>
      <c r="P121" s="98"/>
    </row>
    <row r="122" spans="1:16" s="4" customFormat="1" ht="15.75" hidden="1">
      <c r="A122" s="24" t="s">
        <v>241</v>
      </c>
      <c r="B122" s="25" t="s">
        <v>32</v>
      </c>
      <c r="C122" s="25" t="s">
        <v>228</v>
      </c>
      <c r="D122" s="25" t="s">
        <v>242</v>
      </c>
      <c r="E122" s="25" t="s">
        <v>226</v>
      </c>
      <c r="F122" s="26"/>
      <c r="G122" s="7"/>
      <c r="H122" s="53">
        <f t="shared" si="1"/>
        <v>0</v>
      </c>
      <c r="I122" s="134"/>
      <c r="J122" s="160"/>
      <c r="K122" s="40"/>
      <c r="L122" s="40"/>
      <c r="N122" s="91"/>
      <c r="O122" s="95"/>
      <c r="P122" s="98"/>
    </row>
    <row r="123" spans="1:16" s="4" customFormat="1" ht="31.5" hidden="1">
      <c r="A123" s="24" t="s">
        <v>312</v>
      </c>
      <c r="B123" s="25" t="s">
        <v>32</v>
      </c>
      <c r="C123" s="25" t="s">
        <v>228</v>
      </c>
      <c r="D123" s="25" t="s">
        <v>313</v>
      </c>
      <c r="E123" s="25"/>
      <c r="F123" s="26">
        <f>F128</f>
        <v>0</v>
      </c>
      <c r="G123" s="7"/>
      <c r="H123" s="53">
        <f t="shared" si="1"/>
        <v>0</v>
      </c>
      <c r="I123" s="134"/>
      <c r="J123" s="160">
        <f>J128</f>
        <v>0</v>
      </c>
      <c r="K123" s="40"/>
      <c r="L123" s="40"/>
      <c r="N123" s="91"/>
      <c r="O123" s="95"/>
      <c r="P123" s="98"/>
    </row>
    <row r="124" spans="1:16" s="4" customFormat="1" ht="15.75" hidden="1">
      <c r="A124" s="24" t="s">
        <v>237</v>
      </c>
      <c r="B124" s="25" t="s">
        <v>32</v>
      </c>
      <c r="C124" s="25" t="s">
        <v>228</v>
      </c>
      <c r="D124" s="25" t="s">
        <v>314</v>
      </c>
      <c r="E124" s="25"/>
      <c r="F124" s="26"/>
      <c r="G124" s="7"/>
      <c r="H124" s="53"/>
      <c r="I124" s="134"/>
      <c r="J124" s="160"/>
      <c r="K124" s="40"/>
      <c r="L124" s="40"/>
      <c r="N124" s="91"/>
      <c r="O124" s="95"/>
      <c r="P124" s="98"/>
    </row>
    <row r="125" spans="1:16" s="4" customFormat="1" ht="126" hidden="1">
      <c r="A125" s="119" t="s">
        <v>357</v>
      </c>
      <c r="B125" s="25" t="s">
        <v>32</v>
      </c>
      <c r="C125" s="25" t="s">
        <v>228</v>
      </c>
      <c r="D125" s="25" t="s">
        <v>315</v>
      </c>
      <c r="E125" s="25"/>
      <c r="F125" s="26">
        <f>F126</f>
        <v>0</v>
      </c>
      <c r="G125" s="7"/>
      <c r="H125" s="53">
        <f t="shared" si="1"/>
        <v>0</v>
      </c>
      <c r="I125" s="134"/>
      <c r="J125" s="160"/>
      <c r="K125" s="40"/>
      <c r="L125" s="40"/>
      <c r="N125" s="91"/>
      <c r="O125" s="95"/>
      <c r="P125" s="98"/>
    </row>
    <row r="126" spans="1:16" s="4" customFormat="1" ht="15.75" hidden="1">
      <c r="A126" s="24" t="s">
        <v>78</v>
      </c>
      <c r="B126" s="25" t="s">
        <v>32</v>
      </c>
      <c r="C126" s="25" t="s">
        <v>228</v>
      </c>
      <c r="D126" s="25" t="s">
        <v>315</v>
      </c>
      <c r="E126" s="25" t="s">
        <v>77</v>
      </c>
      <c r="F126" s="26"/>
      <c r="G126" s="7"/>
      <c r="H126" s="53">
        <f t="shared" si="1"/>
        <v>0</v>
      </c>
      <c r="I126" s="134"/>
      <c r="J126" s="160"/>
      <c r="K126" s="40"/>
      <c r="L126" s="40"/>
      <c r="N126" s="91"/>
      <c r="O126" s="95"/>
      <c r="P126" s="98"/>
    </row>
    <row r="127" spans="1:16" s="4" customFormat="1" ht="15.75" hidden="1">
      <c r="A127" s="24" t="s">
        <v>51</v>
      </c>
      <c r="B127" s="25" t="s">
        <v>32</v>
      </c>
      <c r="C127" s="25" t="s">
        <v>228</v>
      </c>
      <c r="D127" s="25" t="s">
        <v>50</v>
      </c>
      <c r="E127" s="25"/>
      <c r="F127" s="26"/>
      <c r="G127" s="7"/>
      <c r="H127" s="53">
        <f t="shared" si="1"/>
        <v>0</v>
      </c>
      <c r="I127" s="134">
        <f>I128+I133</f>
        <v>0</v>
      </c>
      <c r="J127" s="160"/>
      <c r="K127" s="40"/>
      <c r="L127" s="40"/>
      <c r="N127" s="91"/>
      <c r="O127" s="95"/>
      <c r="P127" s="98"/>
    </row>
    <row r="128" spans="1:16" s="4" customFormat="1" ht="19.5" customHeight="1" hidden="1">
      <c r="A128" s="24" t="s">
        <v>237</v>
      </c>
      <c r="B128" s="25" t="s">
        <v>32</v>
      </c>
      <c r="C128" s="25" t="s">
        <v>228</v>
      </c>
      <c r="D128" s="25" t="s">
        <v>314</v>
      </c>
      <c r="E128" s="25"/>
      <c r="F128" s="26">
        <f>F129+F131</f>
        <v>0</v>
      </c>
      <c r="G128" s="70"/>
      <c r="H128" s="53">
        <f t="shared" si="1"/>
        <v>0</v>
      </c>
      <c r="I128" s="136">
        <f>I129+I131</f>
        <v>0</v>
      </c>
      <c r="J128" s="161">
        <f>J129+J131</f>
        <v>0</v>
      </c>
      <c r="K128" s="40"/>
      <c r="L128" s="40"/>
      <c r="N128" s="91"/>
      <c r="O128" s="95"/>
      <c r="P128" s="98"/>
    </row>
    <row r="129" spans="1:16" s="4" customFormat="1" ht="62.25" customHeight="1" hidden="1">
      <c r="A129" s="24" t="s">
        <v>434</v>
      </c>
      <c r="B129" s="25" t="s">
        <v>32</v>
      </c>
      <c r="C129" s="25" t="s">
        <v>228</v>
      </c>
      <c r="D129" s="25" t="s">
        <v>315</v>
      </c>
      <c r="E129" s="25"/>
      <c r="F129" s="26">
        <f>F130</f>
        <v>0</v>
      </c>
      <c r="G129" s="117"/>
      <c r="H129" s="53">
        <f t="shared" si="1"/>
        <v>0</v>
      </c>
      <c r="I129" s="134"/>
      <c r="J129" s="160">
        <v>0</v>
      </c>
      <c r="K129" s="40"/>
      <c r="L129" s="40"/>
      <c r="N129" s="91"/>
      <c r="O129" s="95"/>
      <c r="P129" s="98"/>
    </row>
    <row r="130" spans="1:16" s="4" customFormat="1" ht="18.75" customHeight="1" hidden="1">
      <c r="A130" s="24" t="s">
        <v>78</v>
      </c>
      <c r="B130" s="25" t="s">
        <v>32</v>
      </c>
      <c r="C130" s="25" t="s">
        <v>228</v>
      </c>
      <c r="D130" s="25" t="s">
        <v>315</v>
      </c>
      <c r="E130" s="25" t="s">
        <v>77</v>
      </c>
      <c r="F130" s="26">
        <v>0</v>
      </c>
      <c r="G130" s="7"/>
      <c r="H130" s="53">
        <f t="shared" si="1"/>
        <v>0</v>
      </c>
      <c r="I130" s="135"/>
      <c r="J130" s="160"/>
      <c r="K130" s="40"/>
      <c r="L130" s="40"/>
      <c r="N130" s="91"/>
      <c r="O130" s="95"/>
      <c r="P130" s="98"/>
    </row>
    <row r="131" spans="1:16" s="4" customFormat="1" ht="47.25" hidden="1">
      <c r="A131" s="24" t="s">
        <v>432</v>
      </c>
      <c r="B131" s="25" t="s">
        <v>32</v>
      </c>
      <c r="C131" s="25" t="s">
        <v>228</v>
      </c>
      <c r="D131" s="25" t="s">
        <v>433</v>
      </c>
      <c r="E131" s="25"/>
      <c r="F131" s="26">
        <f>F132</f>
        <v>0</v>
      </c>
      <c r="G131" s="7"/>
      <c r="H131" s="53">
        <f t="shared" si="1"/>
        <v>0</v>
      </c>
      <c r="I131" s="135"/>
      <c r="J131" s="160">
        <v>0</v>
      </c>
      <c r="K131" s="40"/>
      <c r="L131" s="40"/>
      <c r="N131" s="91"/>
      <c r="O131" s="95"/>
      <c r="P131" s="98"/>
    </row>
    <row r="132" spans="1:16" s="4" customFormat="1" ht="15.75" hidden="1">
      <c r="A132" s="24" t="s">
        <v>78</v>
      </c>
      <c r="B132" s="25" t="s">
        <v>32</v>
      </c>
      <c r="C132" s="25" t="s">
        <v>228</v>
      </c>
      <c r="D132" s="25" t="s">
        <v>433</v>
      </c>
      <c r="E132" s="25" t="s">
        <v>77</v>
      </c>
      <c r="F132" s="26">
        <v>0</v>
      </c>
      <c r="G132" s="7"/>
      <c r="H132" s="53">
        <f t="shared" si="1"/>
        <v>0</v>
      </c>
      <c r="I132" s="135"/>
      <c r="J132" s="160"/>
      <c r="K132" s="40"/>
      <c r="L132" s="40"/>
      <c r="N132" s="91"/>
      <c r="O132" s="95"/>
      <c r="P132" s="98"/>
    </row>
    <row r="133" spans="1:16" s="4" customFormat="1" ht="63" hidden="1">
      <c r="A133" s="24" t="s">
        <v>270</v>
      </c>
      <c r="B133" s="25" t="s">
        <v>32</v>
      </c>
      <c r="C133" s="25" t="s">
        <v>228</v>
      </c>
      <c r="D133" s="25" t="s">
        <v>238</v>
      </c>
      <c r="E133" s="25"/>
      <c r="F133" s="26"/>
      <c r="G133" s="7"/>
      <c r="H133" s="53">
        <f t="shared" si="1"/>
        <v>0</v>
      </c>
      <c r="I133" s="134"/>
      <c r="J133" s="160"/>
      <c r="K133" s="40"/>
      <c r="L133" s="40"/>
      <c r="N133" s="91"/>
      <c r="O133" s="95"/>
      <c r="P133" s="98"/>
    </row>
    <row r="134" spans="1:16" s="4" customFormat="1" ht="15.75" hidden="1">
      <c r="A134" s="24" t="s">
        <v>78</v>
      </c>
      <c r="B134" s="25" t="s">
        <v>32</v>
      </c>
      <c r="C134" s="25" t="s">
        <v>228</v>
      </c>
      <c r="D134" s="25" t="s">
        <v>238</v>
      </c>
      <c r="E134" s="25" t="s">
        <v>77</v>
      </c>
      <c r="F134" s="26"/>
      <c r="G134" s="7"/>
      <c r="H134" s="53">
        <f t="shared" si="1"/>
        <v>0</v>
      </c>
      <c r="I134" s="134"/>
      <c r="J134" s="160"/>
      <c r="K134" s="40"/>
      <c r="L134" s="40"/>
      <c r="N134" s="91"/>
      <c r="O134" s="95"/>
      <c r="P134" s="98"/>
    </row>
    <row r="135" spans="1:16" s="33" customFormat="1" ht="20.25" customHeight="1">
      <c r="A135" s="24" t="s">
        <v>437</v>
      </c>
      <c r="B135" s="25" t="s">
        <v>32</v>
      </c>
      <c r="C135" s="25" t="s">
        <v>228</v>
      </c>
      <c r="D135" s="25" t="s">
        <v>438</v>
      </c>
      <c r="E135" s="25"/>
      <c r="F135" s="26">
        <f>F136</f>
        <v>16000</v>
      </c>
      <c r="G135" s="32"/>
      <c r="H135" s="53">
        <f>I135+J135</f>
        <v>16000</v>
      </c>
      <c r="I135" s="127"/>
      <c r="J135" s="174">
        <v>16000</v>
      </c>
      <c r="K135" s="41"/>
      <c r="L135" s="41"/>
      <c r="N135" s="91"/>
      <c r="O135" s="101"/>
      <c r="P135" s="99"/>
    </row>
    <row r="136" spans="1:16" s="33" customFormat="1" ht="20.25" customHeight="1">
      <c r="A136" s="24" t="s">
        <v>78</v>
      </c>
      <c r="B136" s="25" t="s">
        <v>32</v>
      </c>
      <c r="C136" s="25" t="s">
        <v>228</v>
      </c>
      <c r="D136" s="25" t="s">
        <v>438</v>
      </c>
      <c r="E136" s="25" t="s">
        <v>77</v>
      </c>
      <c r="F136" s="26">
        <v>16000</v>
      </c>
      <c r="G136" s="32"/>
      <c r="H136" s="53">
        <f>I136+J136</f>
        <v>0</v>
      </c>
      <c r="I136" s="127"/>
      <c r="J136" s="158"/>
      <c r="K136" s="41"/>
      <c r="L136" s="41"/>
      <c r="N136" s="91"/>
      <c r="O136" s="101"/>
      <c r="P136" s="99"/>
    </row>
    <row r="137" spans="1:16" s="33" customFormat="1" ht="22.5" customHeight="1">
      <c r="A137" s="24" t="s">
        <v>104</v>
      </c>
      <c r="B137" s="25" t="s">
        <v>32</v>
      </c>
      <c r="C137" s="25" t="s">
        <v>103</v>
      </c>
      <c r="D137" s="25" t="s">
        <v>45</v>
      </c>
      <c r="E137" s="25" t="s">
        <v>45</v>
      </c>
      <c r="F137" s="26">
        <f>F139+F141</f>
        <v>16440.2</v>
      </c>
      <c r="G137" s="7"/>
      <c r="H137" s="53">
        <f t="shared" si="1"/>
        <v>16440.2</v>
      </c>
      <c r="I137" s="134">
        <f>I138</f>
        <v>16440.2</v>
      </c>
      <c r="J137" s="160"/>
      <c r="K137" s="40"/>
      <c r="L137" s="41"/>
      <c r="N137" s="91"/>
      <c r="O137" s="91"/>
      <c r="P137" s="99"/>
    </row>
    <row r="138" spans="1:16" s="33" customFormat="1" ht="51.75" customHeight="1">
      <c r="A138" s="24" t="s">
        <v>396</v>
      </c>
      <c r="B138" s="25" t="s">
        <v>32</v>
      </c>
      <c r="C138" s="25" t="s">
        <v>103</v>
      </c>
      <c r="D138" s="25" t="s">
        <v>36</v>
      </c>
      <c r="E138" s="25"/>
      <c r="F138" s="26">
        <f>F139+F141</f>
        <v>16440.2</v>
      </c>
      <c r="G138" s="7"/>
      <c r="H138" s="53">
        <f t="shared" si="1"/>
        <v>16440.2</v>
      </c>
      <c r="I138" s="134">
        <f>I140+I141</f>
        <v>16440.2</v>
      </c>
      <c r="J138" s="160"/>
      <c r="K138" s="40"/>
      <c r="L138" s="41"/>
      <c r="N138" s="91"/>
      <c r="O138" s="91"/>
      <c r="P138" s="99"/>
    </row>
    <row r="139" spans="1:16" s="33" customFormat="1" ht="34.5" customHeight="1">
      <c r="A139" s="24" t="s">
        <v>271</v>
      </c>
      <c r="B139" s="25" t="s">
        <v>32</v>
      </c>
      <c r="C139" s="25" t="s">
        <v>103</v>
      </c>
      <c r="D139" s="25" t="s">
        <v>259</v>
      </c>
      <c r="E139" s="25" t="s">
        <v>45</v>
      </c>
      <c r="F139" s="26">
        <f>F140</f>
        <v>7942</v>
      </c>
      <c r="G139" s="7"/>
      <c r="H139" s="53">
        <f t="shared" si="1"/>
        <v>0</v>
      </c>
      <c r="I139" s="134"/>
      <c r="J139" s="160"/>
      <c r="K139" s="40"/>
      <c r="L139" s="41"/>
      <c r="N139" s="91"/>
      <c r="O139" s="91"/>
      <c r="P139" s="99"/>
    </row>
    <row r="140" spans="1:16" s="33" customFormat="1" ht="19.5" customHeight="1">
      <c r="A140" s="24" t="s">
        <v>78</v>
      </c>
      <c r="B140" s="25" t="s">
        <v>32</v>
      </c>
      <c r="C140" s="25" t="s">
        <v>103</v>
      </c>
      <c r="D140" s="25" t="s">
        <v>259</v>
      </c>
      <c r="E140" s="25" t="s">
        <v>77</v>
      </c>
      <c r="F140" s="26">
        <f>7363+579</f>
        <v>7942</v>
      </c>
      <c r="G140" s="7"/>
      <c r="H140" s="53">
        <f t="shared" si="1"/>
        <v>7942</v>
      </c>
      <c r="I140" s="134">
        <f>7363+579</f>
        <v>7942</v>
      </c>
      <c r="J140" s="160"/>
      <c r="K140" s="40"/>
      <c r="L140" s="41"/>
      <c r="N140" s="91"/>
      <c r="O140" s="91"/>
      <c r="P140" s="99"/>
    </row>
    <row r="141" spans="1:16" s="33" customFormat="1" ht="20.25" customHeight="1">
      <c r="A141" s="24" t="s">
        <v>174</v>
      </c>
      <c r="B141" s="25" t="s">
        <v>32</v>
      </c>
      <c r="C141" s="25" t="s">
        <v>103</v>
      </c>
      <c r="D141" s="25" t="s">
        <v>175</v>
      </c>
      <c r="E141" s="25"/>
      <c r="F141" s="26">
        <f>F142+F144</f>
        <v>8498.2</v>
      </c>
      <c r="G141" s="7"/>
      <c r="H141" s="53">
        <f t="shared" si="1"/>
        <v>8498.2</v>
      </c>
      <c r="I141" s="134">
        <f>I142+I144</f>
        <v>8498.2</v>
      </c>
      <c r="J141" s="160"/>
      <c r="K141" s="40"/>
      <c r="L141" s="41"/>
      <c r="N141" s="91"/>
      <c r="O141" s="91"/>
      <c r="P141" s="99"/>
    </row>
    <row r="142" spans="1:16" s="33" customFormat="1" ht="36.75" customHeight="1">
      <c r="A142" s="24" t="s">
        <v>176</v>
      </c>
      <c r="B142" s="25" t="s">
        <v>32</v>
      </c>
      <c r="C142" s="25" t="s">
        <v>103</v>
      </c>
      <c r="D142" s="25" t="s">
        <v>177</v>
      </c>
      <c r="E142" s="25"/>
      <c r="F142" s="26">
        <f>F143</f>
        <v>3811.8</v>
      </c>
      <c r="G142" s="7"/>
      <c r="H142" s="53">
        <f t="shared" si="1"/>
        <v>3811.8</v>
      </c>
      <c r="I142" s="134">
        <v>3811.8</v>
      </c>
      <c r="J142" s="160"/>
      <c r="K142" s="40"/>
      <c r="L142" s="41"/>
      <c r="N142" s="91"/>
      <c r="O142" s="91"/>
      <c r="P142" s="99"/>
    </row>
    <row r="143" spans="1:16" s="33" customFormat="1" ht="21" customHeight="1">
      <c r="A143" s="24" t="s">
        <v>78</v>
      </c>
      <c r="B143" s="25" t="s">
        <v>32</v>
      </c>
      <c r="C143" s="25" t="s">
        <v>103</v>
      </c>
      <c r="D143" s="25" t="s">
        <v>177</v>
      </c>
      <c r="E143" s="25" t="s">
        <v>77</v>
      </c>
      <c r="F143" s="26">
        <v>3811.8</v>
      </c>
      <c r="G143" s="7"/>
      <c r="H143" s="53">
        <f t="shared" si="1"/>
        <v>0</v>
      </c>
      <c r="I143" s="134"/>
      <c r="J143" s="160"/>
      <c r="K143" s="40"/>
      <c r="L143" s="41"/>
      <c r="N143" s="91"/>
      <c r="O143" s="91"/>
      <c r="P143" s="99"/>
    </row>
    <row r="144" spans="1:16" s="33" customFormat="1" ht="21" customHeight="1">
      <c r="A144" s="24" t="s">
        <v>178</v>
      </c>
      <c r="B144" s="25" t="s">
        <v>32</v>
      </c>
      <c r="C144" s="25" t="s">
        <v>103</v>
      </c>
      <c r="D144" s="25" t="s">
        <v>179</v>
      </c>
      <c r="E144" s="25"/>
      <c r="F144" s="26">
        <f>F145</f>
        <v>4686.4</v>
      </c>
      <c r="G144" s="7"/>
      <c r="H144" s="53">
        <f t="shared" si="1"/>
        <v>4686.4</v>
      </c>
      <c r="I144" s="134">
        <v>4686.4</v>
      </c>
      <c r="J144" s="160"/>
      <c r="K144" s="40"/>
      <c r="L144" s="41"/>
      <c r="N144" s="91"/>
      <c r="O144" s="91"/>
      <c r="P144" s="99"/>
    </row>
    <row r="145" spans="1:16" s="33" customFormat="1" ht="36" customHeight="1">
      <c r="A145" s="24" t="s">
        <v>164</v>
      </c>
      <c r="B145" s="25" t="s">
        <v>32</v>
      </c>
      <c r="C145" s="25" t="s">
        <v>103</v>
      </c>
      <c r="D145" s="25" t="s">
        <v>179</v>
      </c>
      <c r="E145" s="25" t="s">
        <v>162</v>
      </c>
      <c r="F145" s="26">
        <v>4686.4</v>
      </c>
      <c r="G145" s="32"/>
      <c r="H145" s="53">
        <f t="shared" si="1"/>
        <v>0</v>
      </c>
      <c r="I145" s="127"/>
      <c r="J145" s="158"/>
      <c r="K145" s="41"/>
      <c r="L145" s="41"/>
      <c r="N145" s="91"/>
      <c r="O145" s="91"/>
      <c r="P145" s="99"/>
    </row>
    <row r="146" spans="1:16" s="33" customFormat="1" ht="20.25" customHeight="1">
      <c r="A146" s="24" t="s">
        <v>273</v>
      </c>
      <c r="B146" s="25" t="s">
        <v>32</v>
      </c>
      <c r="C146" s="25" t="s">
        <v>200</v>
      </c>
      <c r="D146" s="25"/>
      <c r="E146" s="25"/>
      <c r="F146" s="26">
        <f>F147</f>
        <v>812.6</v>
      </c>
      <c r="G146" s="32"/>
      <c r="H146" s="53">
        <f t="shared" si="1"/>
        <v>812.6</v>
      </c>
      <c r="I146" s="127"/>
      <c r="J146" s="158">
        <f>J147</f>
        <v>812.6</v>
      </c>
      <c r="K146" s="41"/>
      <c r="L146" s="41"/>
      <c r="N146" s="91"/>
      <c r="O146" s="91"/>
      <c r="P146" s="99"/>
    </row>
    <row r="147" spans="1:16" s="33" customFormat="1" ht="35.25" customHeight="1">
      <c r="A147" s="24" t="s">
        <v>419</v>
      </c>
      <c r="B147" s="25" t="s">
        <v>32</v>
      </c>
      <c r="C147" s="25" t="s">
        <v>200</v>
      </c>
      <c r="D147" s="25" t="s">
        <v>201</v>
      </c>
      <c r="E147" s="25"/>
      <c r="F147" s="26">
        <f>F148+F151+F153+F155</f>
        <v>812.6</v>
      </c>
      <c r="G147" s="32"/>
      <c r="H147" s="53">
        <f t="shared" si="1"/>
        <v>812.6</v>
      </c>
      <c r="I147" s="127"/>
      <c r="J147" s="174">
        <f>J148+J151+J153+J155</f>
        <v>812.6</v>
      </c>
      <c r="K147" s="41">
        <f>K149+K152+K154</f>
        <v>0</v>
      </c>
      <c r="L147" s="41"/>
      <c r="N147" s="91"/>
      <c r="O147" s="96"/>
      <c r="P147" s="96"/>
    </row>
    <row r="148" spans="1:16" s="33" customFormat="1" ht="17.25" customHeight="1">
      <c r="A148" s="24" t="s">
        <v>425</v>
      </c>
      <c r="B148" s="25" t="s">
        <v>32</v>
      </c>
      <c r="C148" s="25" t="s">
        <v>200</v>
      </c>
      <c r="D148" s="25" t="s">
        <v>202</v>
      </c>
      <c r="E148" s="25"/>
      <c r="F148" s="26">
        <f>F149+F150</f>
        <v>448.6</v>
      </c>
      <c r="G148" s="32"/>
      <c r="H148" s="53">
        <f aca="true" t="shared" si="2" ref="H148:H242">I148+J148</f>
        <v>448.6</v>
      </c>
      <c r="I148" s="127"/>
      <c r="J148" s="158">
        <f>J149+J150</f>
        <v>448.6</v>
      </c>
      <c r="K148" s="41"/>
      <c r="L148" s="41"/>
      <c r="N148" s="91"/>
      <c r="O148" s="96"/>
      <c r="P148" s="100"/>
    </row>
    <row r="149" spans="1:16" s="33" customFormat="1" ht="19.5" customHeight="1">
      <c r="A149" s="24" t="s">
        <v>78</v>
      </c>
      <c r="B149" s="25" t="s">
        <v>32</v>
      </c>
      <c r="C149" s="25" t="s">
        <v>200</v>
      </c>
      <c r="D149" s="25" t="s">
        <v>202</v>
      </c>
      <c r="E149" s="25" t="s">
        <v>77</v>
      </c>
      <c r="F149" s="26">
        <v>395.6</v>
      </c>
      <c r="G149" s="32"/>
      <c r="H149" s="53">
        <f t="shared" si="2"/>
        <v>395.6</v>
      </c>
      <c r="I149" s="127"/>
      <c r="J149" s="158">
        <v>395.6</v>
      </c>
      <c r="K149" s="41"/>
      <c r="L149" s="41"/>
      <c r="N149" s="91"/>
      <c r="O149" s="99"/>
      <c r="P149" s="99"/>
    </row>
    <row r="150" spans="1:16" s="33" customFormat="1" ht="31.5">
      <c r="A150" s="24" t="s">
        <v>254</v>
      </c>
      <c r="B150" s="25" t="s">
        <v>32</v>
      </c>
      <c r="C150" s="25" t="s">
        <v>200</v>
      </c>
      <c r="D150" s="25" t="s">
        <v>202</v>
      </c>
      <c r="E150" s="25" t="s">
        <v>162</v>
      </c>
      <c r="F150" s="26">
        <v>53</v>
      </c>
      <c r="G150" s="32"/>
      <c r="H150" s="53">
        <f t="shared" si="2"/>
        <v>53</v>
      </c>
      <c r="I150" s="127"/>
      <c r="J150" s="174">
        <v>53</v>
      </c>
      <c r="K150" s="41"/>
      <c r="L150" s="41"/>
      <c r="N150" s="91"/>
      <c r="O150" s="99"/>
      <c r="P150" s="99"/>
    </row>
    <row r="151" spans="1:16" s="33" customFormat="1" ht="19.5" customHeight="1">
      <c r="A151" s="24" t="s">
        <v>424</v>
      </c>
      <c r="B151" s="25" t="s">
        <v>32</v>
      </c>
      <c r="C151" s="25" t="s">
        <v>200</v>
      </c>
      <c r="D151" s="25" t="s">
        <v>204</v>
      </c>
      <c r="E151" s="25"/>
      <c r="F151" s="26">
        <f>F152</f>
        <v>83</v>
      </c>
      <c r="G151" s="32"/>
      <c r="H151" s="53">
        <f t="shared" si="2"/>
        <v>83</v>
      </c>
      <c r="I151" s="127"/>
      <c r="J151" s="174">
        <v>83</v>
      </c>
      <c r="K151" s="41"/>
      <c r="L151" s="41"/>
      <c r="N151" s="91"/>
      <c r="O151" s="96"/>
      <c r="P151" s="96"/>
    </row>
    <row r="152" spans="1:16" s="33" customFormat="1" ht="18.75" customHeight="1">
      <c r="A152" s="24" t="s">
        <v>78</v>
      </c>
      <c r="B152" s="25" t="s">
        <v>32</v>
      </c>
      <c r="C152" s="25" t="s">
        <v>200</v>
      </c>
      <c r="D152" s="25" t="s">
        <v>204</v>
      </c>
      <c r="E152" s="25" t="s">
        <v>77</v>
      </c>
      <c r="F152" s="26">
        <v>83</v>
      </c>
      <c r="G152" s="32"/>
      <c r="H152" s="53">
        <f t="shared" si="2"/>
        <v>0</v>
      </c>
      <c r="I152" s="127"/>
      <c r="J152" s="174"/>
      <c r="K152" s="41"/>
      <c r="L152" s="41"/>
      <c r="N152" s="91"/>
      <c r="O152" s="101"/>
      <c r="P152" s="99"/>
    </row>
    <row r="153" spans="1:16" s="33" customFormat="1" ht="21" customHeight="1">
      <c r="A153" s="24" t="s">
        <v>423</v>
      </c>
      <c r="B153" s="25" t="s">
        <v>32</v>
      </c>
      <c r="C153" s="25" t="s">
        <v>200</v>
      </c>
      <c r="D153" s="25" t="s">
        <v>208</v>
      </c>
      <c r="E153" s="25"/>
      <c r="F153" s="26">
        <f>F154</f>
        <v>130</v>
      </c>
      <c r="G153" s="32"/>
      <c r="H153" s="53">
        <f t="shared" si="2"/>
        <v>130</v>
      </c>
      <c r="I153" s="127"/>
      <c r="J153" s="174">
        <v>130</v>
      </c>
      <c r="K153" s="41"/>
      <c r="L153" s="41"/>
      <c r="N153" s="91"/>
      <c r="O153" s="101"/>
      <c r="P153" s="99"/>
    </row>
    <row r="154" spans="1:16" s="33" customFormat="1" ht="20.25" customHeight="1">
      <c r="A154" s="24" t="s">
        <v>78</v>
      </c>
      <c r="B154" s="25" t="s">
        <v>32</v>
      </c>
      <c r="C154" s="25" t="s">
        <v>200</v>
      </c>
      <c r="D154" s="25" t="s">
        <v>208</v>
      </c>
      <c r="E154" s="25" t="s">
        <v>77</v>
      </c>
      <c r="F154" s="26">
        <v>130</v>
      </c>
      <c r="G154" s="32"/>
      <c r="H154" s="53">
        <f t="shared" si="2"/>
        <v>0</v>
      </c>
      <c r="I154" s="127"/>
      <c r="J154" s="174"/>
      <c r="K154" s="41"/>
      <c r="L154" s="41"/>
      <c r="N154" s="91"/>
      <c r="O154" s="101"/>
      <c r="P154" s="99"/>
    </row>
    <row r="155" spans="1:16" s="33" customFormat="1" ht="34.5" customHeight="1">
      <c r="A155" s="24" t="s">
        <v>435</v>
      </c>
      <c r="B155" s="25" t="s">
        <v>32</v>
      </c>
      <c r="C155" s="25" t="s">
        <v>200</v>
      </c>
      <c r="D155" s="25" t="s">
        <v>436</v>
      </c>
      <c r="E155" s="25"/>
      <c r="F155" s="26">
        <v>151</v>
      </c>
      <c r="G155" s="32"/>
      <c r="H155" s="53">
        <f t="shared" si="2"/>
        <v>151</v>
      </c>
      <c r="I155" s="127"/>
      <c r="J155" s="174">
        <v>151</v>
      </c>
      <c r="K155" s="41"/>
      <c r="L155" s="41"/>
      <c r="N155" s="91"/>
      <c r="O155" s="101"/>
      <c r="P155" s="99"/>
    </row>
    <row r="156" spans="1:16" s="33" customFormat="1" ht="20.25" customHeight="1">
      <c r="A156" s="24" t="s">
        <v>78</v>
      </c>
      <c r="B156" s="25" t="s">
        <v>32</v>
      </c>
      <c r="C156" s="25" t="s">
        <v>200</v>
      </c>
      <c r="D156" s="25" t="s">
        <v>436</v>
      </c>
      <c r="E156" s="25" t="s">
        <v>77</v>
      </c>
      <c r="F156" s="26">
        <v>151</v>
      </c>
      <c r="G156" s="32"/>
      <c r="H156" s="53">
        <f t="shared" si="2"/>
        <v>0</v>
      </c>
      <c r="I156" s="127"/>
      <c r="J156" s="174"/>
      <c r="K156" s="41"/>
      <c r="L156" s="41"/>
      <c r="N156" s="91"/>
      <c r="O156" s="101"/>
      <c r="P156" s="99"/>
    </row>
    <row r="157" spans="1:16" s="33" customFormat="1" ht="20.25" customHeight="1">
      <c r="A157" s="21" t="s">
        <v>129</v>
      </c>
      <c r="B157" s="22" t="s">
        <v>32</v>
      </c>
      <c r="C157" s="22" t="s">
        <v>79</v>
      </c>
      <c r="D157" s="22" t="s">
        <v>45</v>
      </c>
      <c r="E157" s="22" t="s">
        <v>45</v>
      </c>
      <c r="F157" s="23">
        <f>F158</f>
        <v>1192.1</v>
      </c>
      <c r="G157" s="8">
        <v>11</v>
      </c>
      <c r="H157" s="53">
        <f t="shared" si="2"/>
        <v>1192.1</v>
      </c>
      <c r="I157" s="129">
        <f>I159+I164</f>
        <v>0</v>
      </c>
      <c r="J157" s="152">
        <f>J158</f>
        <v>1192.1</v>
      </c>
      <c r="K157" s="41"/>
      <c r="L157" s="41"/>
      <c r="N157" s="91"/>
      <c r="O157" s="101"/>
      <c r="P157" s="99"/>
    </row>
    <row r="158" spans="1:16" s="33" customFormat="1" ht="20.25" customHeight="1">
      <c r="A158" s="24" t="s">
        <v>129</v>
      </c>
      <c r="B158" s="25" t="s">
        <v>32</v>
      </c>
      <c r="C158" s="25" t="s">
        <v>93</v>
      </c>
      <c r="D158" s="25" t="s">
        <v>45</v>
      </c>
      <c r="E158" s="25" t="s">
        <v>45</v>
      </c>
      <c r="F158" s="26">
        <f>F159</f>
        <v>1192.1</v>
      </c>
      <c r="G158" s="7"/>
      <c r="H158" s="53">
        <f t="shared" si="2"/>
        <v>1192.1</v>
      </c>
      <c r="I158" s="127"/>
      <c r="J158" s="156">
        <f>J159</f>
        <v>1192.1</v>
      </c>
      <c r="K158" s="41"/>
      <c r="L158" s="41"/>
      <c r="N158" s="91"/>
      <c r="O158" s="101"/>
      <c r="P158" s="99"/>
    </row>
    <row r="159" spans="1:16" s="33" customFormat="1" ht="33.75" customHeight="1">
      <c r="A159" s="24" t="s">
        <v>500</v>
      </c>
      <c r="B159" s="25" t="s">
        <v>32</v>
      </c>
      <c r="C159" s="25" t="s">
        <v>93</v>
      </c>
      <c r="D159" s="25" t="s">
        <v>130</v>
      </c>
      <c r="E159" s="25" t="s">
        <v>45</v>
      </c>
      <c r="F159" s="26">
        <f>F160</f>
        <v>1192.1</v>
      </c>
      <c r="G159" s="7"/>
      <c r="H159" s="53">
        <f t="shared" si="2"/>
        <v>1192.1</v>
      </c>
      <c r="I159" s="127"/>
      <c r="J159" s="156">
        <f>J160</f>
        <v>1192.1</v>
      </c>
      <c r="K159" s="41"/>
      <c r="L159" s="41"/>
      <c r="N159" s="91"/>
      <c r="O159" s="101"/>
      <c r="P159" s="99"/>
    </row>
    <row r="160" spans="1:16" s="33" customFormat="1" ht="35.25" customHeight="1">
      <c r="A160" s="24" t="s">
        <v>121</v>
      </c>
      <c r="B160" s="25" t="s">
        <v>32</v>
      </c>
      <c r="C160" s="25" t="s">
        <v>93</v>
      </c>
      <c r="D160" s="25" t="s">
        <v>472</v>
      </c>
      <c r="E160" s="25" t="s">
        <v>45</v>
      </c>
      <c r="F160" s="26">
        <f>F161</f>
        <v>1192.1</v>
      </c>
      <c r="G160" s="7"/>
      <c r="H160" s="53">
        <f t="shared" si="2"/>
        <v>1192.1</v>
      </c>
      <c r="I160" s="127"/>
      <c r="J160" s="156">
        <f>360+832.1</f>
        <v>1192.1</v>
      </c>
      <c r="K160" s="41"/>
      <c r="L160" s="41"/>
      <c r="N160" s="91"/>
      <c r="O160" s="101"/>
      <c r="P160" s="99"/>
    </row>
    <row r="161" spans="1:16" s="33" customFormat="1" ht="21" customHeight="1">
      <c r="A161" s="24" t="s">
        <v>49</v>
      </c>
      <c r="B161" s="25" t="s">
        <v>32</v>
      </c>
      <c r="C161" s="25" t="s">
        <v>93</v>
      </c>
      <c r="D161" s="25" t="s">
        <v>472</v>
      </c>
      <c r="E161" s="25" t="s">
        <v>48</v>
      </c>
      <c r="F161" s="26">
        <f>360+832.1</f>
        <v>1192.1</v>
      </c>
      <c r="G161" s="7"/>
      <c r="H161" s="53">
        <f t="shared" si="2"/>
        <v>0</v>
      </c>
      <c r="I161" s="127"/>
      <c r="J161" s="144"/>
      <c r="K161" s="41"/>
      <c r="L161" s="41"/>
      <c r="N161" s="91"/>
      <c r="O161" s="101"/>
      <c r="P161" s="99"/>
    </row>
    <row r="162" spans="1:16" s="3" customFormat="1" ht="38.25" customHeight="1">
      <c r="A162" s="18" t="s">
        <v>466</v>
      </c>
      <c r="B162" s="19" t="s">
        <v>33</v>
      </c>
      <c r="C162" s="19" t="s">
        <v>45</v>
      </c>
      <c r="D162" s="19" t="s">
        <v>45</v>
      </c>
      <c r="E162" s="19" t="s">
        <v>45</v>
      </c>
      <c r="F162" s="20">
        <f>F163+F203+F208+F215+F226+F230</f>
        <v>31174.29</v>
      </c>
      <c r="G162" s="7"/>
      <c r="H162" s="53">
        <f t="shared" si="2"/>
        <v>31174.29</v>
      </c>
      <c r="I162" s="129">
        <f>I163+I203+I208+I215+I226+I230</f>
        <v>15238.9</v>
      </c>
      <c r="J162" s="152">
        <f>J163+J203+J208+J215+J226+J230</f>
        <v>15935.390000000001</v>
      </c>
      <c r="K162" s="54" t="e">
        <f>K163+K230</f>
        <v>#REF!</v>
      </c>
      <c r="L162" s="39"/>
      <c r="M162" s="3">
        <v>8</v>
      </c>
      <c r="N162" s="91"/>
      <c r="O162" s="94"/>
      <c r="P162" s="93"/>
    </row>
    <row r="163" spans="1:16" s="35" customFormat="1" ht="22.5" customHeight="1">
      <c r="A163" s="21" t="s">
        <v>53</v>
      </c>
      <c r="B163" s="22" t="s">
        <v>33</v>
      </c>
      <c r="C163" s="22" t="s">
        <v>52</v>
      </c>
      <c r="D163" s="22" t="s">
        <v>45</v>
      </c>
      <c r="E163" s="22" t="s">
        <v>45</v>
      </c>
      <c r="F163" s="23">
        <f>F164+F169+F171+F175+F179+F199</f>
        <v>11722.3</v>
      </c>
      <c r="G163" s="34">
        <v>1</v>
      </c>
      <c r="H163" s="53">
        <f t="shared" si="2"/>
        <v>11722.300000000001</v>
      </c>
      <c r="I163" s="129">
        <f>I165+I169+I171+I175+I179</f>
        <v>12.6</v>
      </c>
      <c r="J163" s="152">
        <f>J165+J169+J171+J175+J179+J174+J201</f>
        <v>11709.7</v>
      </c>
      <c r="K163" s="54">
        <f>K165+K169+K171+K175+K179</f>
        <v>0</v>
      </c>
      <c r="L163" s="42"/>
      <c r="N163" s="91"/>
      <c r="O163" s="102"/>
      <c r="P163" s="93"/>
    </row>
    <row r="164" spans="1:16" s="35" customFormat="1" ht="48.75" customHeight="1">
      <c r="A164" s="24" t="s">
        <v>145</v>
      </c>
      <c r="B164" s="25" t="s">
        <v>33</v>
      </c>
      <c r="C164" s="25" t="s">
        <v>146</v>
      </c>
      <c r="D164" s="25" t="s">
        <v>45</v>
      </c>
      <c r="E164" s="25" t="s">
        <v>45</v>
      </c>
      <c r="F164" s="26">
        <f>F165</f>
        <v>5609.7</v>
      </c>
      <c r="G164" s="34"/>
      <c r="H164" s="53">
        <f t="shared" si="2"/>
        <v>5609.7</v>
      </c>
      <c r="I164" s="131"/>
      <c r="J164" s="153">
        <f>J165</f>
        <v>5609.7</v>
      </c>
      <c r="K164" s="42"/>
      <c r="L164" s="42"/>
      <c r="N164" s="91"/>
      <c r="O164" s="102"/>
      <c r="P164" s="102"/>
    </row>
    <row r="165" spans="1:16" s="35" customFormat="1" ht="70.5" customHeight="1">
      <c r="A165" s="24" t="s">
        <v>56</v>
      </c>
      <c r="B165" s="25" t="s">
        <v>33</v>
      </c>
      <c r="C165" s="25" t="s">
        <v>146</v>
      </c>
      <c r="D165" s="25" t="s">
        <v>163</v>
      </c>
      <c r="E165" s="25" t="s">
        <v>45</v>
      </c>
      <c r="F165" s="26">
        <f>F166</f>
        <v>5609.7</v>
      </c>
      <c r="G165" s="34"/>
      <c r="H165" s="53">
        <f t="shared" si="2"/>
        <v>5609.7</v>
      </c>
      <c r="I165" s="131"/>
      <c r="J165" s="153">
        <f>J166</f>
        <v>5609.7</v>
      </c>
      <c r="K165" s="42"/>
      <c r="L165" s="42"/>
      <c r="N165" s="91"/>
      <c r="O165" s="102"/>
      <c r="P165" s="102"/>
    </row>
    <row r="166" spans="1:16" s="35" customFormat="1" ht="20.25" customHeight="1">
      <c r="A166" s="24" t="s">
        <v>57</v>
      </c>
      <c r="B166" s="25" t="s">
        <v>33</v>
      </c>
      <c r="C166" s="25" t="s">
        <v>146</v>
      </c>
      <c r="D166" s="25" t="s">
        <v>161</v>
      </c>
      <c r="E166" s="25" t="s">
        <v>45</v>
      </c>
      <c r="F166" s="26">
        <f>F167</f>
        <v>5609.7</v>
      </c>
      <c r="G166" s="34"/>
      <c r="H166" s="53">
        <f t="shared" si="2"/>
        <v>5609.7</v>
      </c>
      <c r="I166" s="131"/>
      <c r="J166" s="153">
        <v>5609.7</v>
      </c>
      <c r="K166" s="42"/>
      <c r="L166" s="42"/>
      <c r="N166" s="91"/>
      <c r="O166" s="102"/>
      <c r="P166" s="102"/>
    </row>
    <row r="167" spans="1:16" s="35" customFormat="1" ht="36" customHeight="1">
      <c r="A167" s="24" t="s">
        <v>160</v>
      </c>
      <c r="B167" s="25" t="s">
        <v>33</v>
      </c>
      <c r="C167" s="25" t="s">
        <v>146</v>
      </c>
      <c r="D167" s="25" t="s">
        <v>161</v>
      </c>
      <c r="E167" s="25" t="s">
        <v>162</v>
      </c>
      <c r="F167" s="26">
        <v>5609.7</v>
      </c>
      <c r="G167" s="34"/>
      <c r="H167" s="53">
        <f t="shared" si="2"/>
        <v>0</v>
      </c>
      <c r="I167" s="131"/>
      <c r="J167" s="153"/>
      <c r="K167" s="42"/>
      <c r="L167" s="42"/>
      <c r="N167" s="91"/>
      <c r="O167" s="102"/>
      <c r="P167" s="102"/>
    </row>
    <row r="168" spans="1:16" s="35" customFormat="1" ht="70.5" customHeight="1">
      <c r="A168" s="24" t="s">
        <v>67</v>
      </c>
      <c r="B168" s="25" t="s">
        <v>33</v>
      </c>
      <c r="C168" s="25" t="s">
        <v>66</v>
      </c>
      <c r="D168" s="25"/>
      <c r="E168" s="25"/>
      <c r="F168" s="26"/>
      <c r="G168" s="34"/>
      <c r="H168" s="53"/>
      <c r="I168" s="131"/>
      <c r="J168" s="153"/>
      <c r="K168" s="42"/>
      <c r="L168" s="42"/>
      <c r="N168" s="91"/>
      <c r="O168" s="102"/>
      <c r="P168" s="102"/>
    </row>
    <row r="169" spans="1:16" s="4" customFormat="1" ht="128.25" customHeight="1">
      <c r="A169" s="119" t="s">
        <v>498</v>
      </c>
      <c r="B169" s="25" t="s">
        <v>33</v>
      </c>
      <c r="C169" s="25" t="s">
        <v>66</v>
      </c>
      <c r="D169" s="25" t="s">
        <v>473</v>
      </c>
      <c r="E169" s="25"/>
      <c r="F169" s="26">
        <f>F170</f>
        <v>12.6</v>
      </c>
      <c r="G169" s="8"/>
      <c r="H169" s="53">
        <f t="shared" si="2"/>
        <v>12.6</v>
      </c>
      <c r="I169" s="175">
        <v>12.6</v>
      </c>
      <c r="J169" s="153"/>
      <c r="K169" s="40"/>
      <c r="L169" s="40"/>
      <c r="N169" s="91"/>
      <c r="O169" s="95"/>
      <c r="P169" s="95"/>
    </row>
    <row r="170" spans="1:16" s="4" customFormat="1" ht="33.75" customHeight="1">
      <c r="A170" s="24" t="s">
        <v>160</v>
      </c>
      <c r="B170" s="25" t="s">
        <v>33</v>
      </c>
      <c r="C170" s="25" t="s">
        <v>66</v>
      </c>
      <c r="D170" s="25" t="s">
        <v>473</v>
      </c>
      <c r="E170" s="25" t="s">
        <v>162</v>
      </c>
      <c r="F170" s="26">
        <f>12+0.6</f>
        <v>12.6</v>
      </c>
      <c r="G170" s="8"/>
      <c r="H170" s="53">
        <f t="shared" si="2"/>
        <v>0</v>
      </c>
      <c r="I170" s="175"/>
      <c r="J170" s="153"/>
      <c r="K170" s="40"/>
      <c r="L170" s="40"/>
      <c r="N170" s="91"/>
      <c r="O170" s="95"/>
      <c r="P170" s="95"/>
    </row>
    <row r="171" spans="1:16" ht="31.5" hidden="1">
      <c r="A171" s="24" t="s">
        <v>86</v>
      </c>
      <c r="B171" s="25" t="s">
        <v>33</v>
      </c>
      <c r="C171" s="25" t="s">
        <v>85</v>
      </c>
      <c r="D171" s="25" t="s">
        <v>45</v>
      </c>
      <c r="E171" s="25" t="s">
        <v>45</v>
      </c>
      <c r="F171" s="26">
        <f>F172</f>
        <v>0</v>
      </c>
      <c r="H171" s="53">
        <f t="shared" si="2"/>
        <v>0</v>
      </c>
      <c r="I171" s="127"/>
      <c r="J171" s="144"/>
      <c r="K171" s="38"/>
      <c r="L171" s="38"/>
      <c r="N171" s="91"/>
      <c r="O171" s="50"/>
      <c r="P171" s="50"/>
    </row>
    <row r="172" spans="1:16" ht="22.5" customHeight="1" hidden="1">
      <c r="A172" s="24" t="s">
        <v>88</v>
      </c>
      <c r="B172" s="25" t="s">
        <v>33</v>
      </c>
      <c r="C172" s="25" t="s">
        <v>85</v>
      </c>
      <c r="D172" s="25" t="s">
        <v>87</v>
      </c>
      <c r="E172" s="25" t="s">
        <v>45</v>
      </c>
      <c r="F172" s="26">
        <f>F173</f>
        <v>0</v>
      </c>
      <c r="H172" s="53">
        <f t="shared" si="2"/>
        <v>0</v>
      </c>
      <c r="I172" s="127"/>
      <c r="J172" s="144"/>
      <c r="K172" s="38"/>
      <c r="L172" s="38"/>
      <c r="N172" s="91"/>
      <c r="O172" s="50"/>
      <c r="P172" s="50"/>
    </row>
    <row r="173" spans="1:16" ht="15.75" hidden="1">
      <c r="A173" s="24" t="s">
        <v>147</v>
      </c>
      <c r="B173" s="25" t="s">
        <v>33</v>
      </c>
      <c r="C173" s="25" t="s">
        <v>85</v>
      </c>
      <c r="D173" s="25" t="s">
        <v>165</v>
      </c>
      <c r="E173" s="25" t="s">
        <v>45</v>
      </c>
      <c r="F173" s="26">
        <f>F174</f>
        <v>0</v>
      </c>
      <c r="H173" s="53">
        <f t="shared" si="2"/>
        <v>0</v>
      </c>
      <c r="I173" s="127"/>
      <c r="J173" s="144"/>
      <c r="K173" s="38"/>
      <c r="L173" s="38"/>
      <c r="N173" s="91"/>
      <c r="O173" s="50"/>
      <c r="P173" s="50"/>
    </row>
    <row r="174" spans="1:16" ht="23.25" customHeight="1" hidden="1">
      <c r="A174" s="24" t="s">
        <v>49</v>
      </c>
      <c r="B174" s="25" t="s">
        <v>33</v>
      </c>
      <c r="C174" s="25" t="s">
        <v>85</v>
      </c>
      <c r="D174" s="25" t="s">
        <v>165</v>
      </c>
      <c r="E174" s="25" t="s">
        <v>48</v>
      </c>
      <c r="F174" s="26"/>
      <c r="H174" s="53">
        <f t="shared" si="2"/>
        <v>0</v>
      </c>
      <c r="I174" s="127"/>
      <c r="J174" s="144"/>
      <c r="K174" s="38"/>
      <c r="L174" s="38"/>
      <c r="N174" s="91"/>
      <c r="O174" s="50"/>
      <c r="P174" s="50"/>
    </row>
    <row r="175" spans="1:16" ht="20.25" customHeight="1">
      <c r="A175" s="24" t="s">
        <v>89</v>
      </c>
      <c r="B175" s="25" t="s">
        <v>33</v>
      </c>
      <c r="C175" s="25" t="s">
        <v>85</v>
      </c>
      <c r="D175" s="25" t="s">
        <v>45</v>
      </c>
      <c r="E175" s="25" t="s">
        <v>45</v>
      </c>
      <c r="F175" s="26">
        <f>F176</f>
        <v>898</v>
      </c>
      <c r="H175" s="53">
        <f t="shared" si="2"/>
        <v>898</v>
      </c>
      <c r="I175" s="127"/>
      <c r="J175" s="156">
        <f>J177</f>
        <v>898</v>
      </c>
      <c r="K175" s="38"/>
      <c r="L175" s="38"/>
      <c r="N175" s="91"/>
      <c r="O175" s="50"/>
      <c r="P175" s="50"/>
    </row>
    <row r="176" spans="1:16" ht="19.5" customHeight="1">
      <c r="A176" s="24" t="s">
        <v>89</v>
      </c>
      <c r="B176" s="25" t="s">
        <v>33</v>
      </c>
      <c r="C176" s="25" t="s">
        <v>85</v>
      </c>
      <c r="D176" s="25" t="s">
        <v>90</v>
      </c>
      <c r="E176" s="25" t="s">
        <v>45</v>
      </c>
      <c r="F176" s="26">
        <f>F177</f>
        <v>898</v>
      </c>
      <c r="H176" s="53">
        <f t="shared" si="2"/>
        <v>898</v>
      </c>
      <c r="I176" s="127"/>
      <c r="J176" s="156">
        <f>J177</f>
        <v>898</v>
      </c>
      <c r="K176" s="38"/>
      <c r="L176" s="38"/>
      <c r="N176" s="91"/>
      <c r="O176" s="50"/>
      <c r="P176" s="50"/>
    </row>
    <row r="177" spans="1:16" ht="34.5" customHeight="1">
      <c r="A177" s="24" t="s">
        <v>148</v>
      </c>
      <c r="B177" s="25" t="s">
        <v>33</v>
      </c>
      <c r="C177" s="25" t="s">
        <v>85</v>
      </c>
      <c r="D177" s="25" t="s">
        <v>149</v>
      </c>
      <c r="E177" s="25" t="s">
        <v>45</v>
      </c>
      <c r="F177" s="26">
        <f>F178</f>
        <v>898</v>
      </c>
      <c r="H177" s="53">
        <f t="shared" si="2"/>
        <v>898</v>
      </c>
      <c r="I177" s="127"/>
      <c r="J177" s="156">
        <v>898</v>
      </c>
      <c r="K177" s="38"/>
      <c r="L177" s="38"/>
      <c r="N177" s="91"/>
      <c r="O177" s="50"/>
      <c r="P177" s="50"/>
    </row>
    <row r="178" spans="1:16" ht="22.5" customHeight="1">
      <c r="A178" s="24" t="s">
        <v>49</v>
      </c>
      <c r="B178" s="25" t="s">
        <v>33</v>
      </c>
      <c r="C178" s="25" t="s">
        <v>85</v>
      </c>
      <c r="D178" s="25" t="s">
        <v>149</v>
      </c>
      <c r="E178" s="25" t="s">
        <v>48</v>
      </c>
      <c r="F178" s="26">
        <v>898</v>
      </c>
      <c r="H178" s="53">
        <f t="shared" si="2"/>
        <v>0</v>
      </c>
      <c r="I178" s="127"/>
      <c r="J178" s="156"/>
      <c r="K178" s="38"/>
      <c r="L178" s="38"/>
      <c r="N178" s="91"/>
      <c r="O178" s="50"/>
      <c r="P178" s="50"/>
    </row>
    <row r="179" spans="1:16" s="37" customFormat="1" ht="22.5" customHeight="1">
      <c r="A179" s="24" t="s">
        <v>55</v>
      </c>
      <c r="B179" s="25" t="s">
        <v>33</v>
      </c>
      <c r="C179" s="25" t="s">
        <v>448</v>
      </c>
      <c r="D179" s="25" t="s">
        <v>45</v>
      </c>
      <c r="E179" s="25" t="s">
        <v>45</v>
      </c>
      <c r="F179" s="26">
        <f>F180</f>
        <v>4225</v>
      </c>
      <c r="G179" s="36"/>
      <c r="H179" s="53">
        <f t="shared" si="2"/>
        <v>4225</v>
      </c>
      <c r="I179" s="129">
        <f>I184+I187</f>
        <v>0</v>
      </c>
      <c r="J179" s="152">
        <f>J180</f>
        <v>4225</v>
      </c>
      <c r="K179" s="54">
        <f>K184</f>
        <v>0</v>
      </c>
      <c r="L179" s="43"/>
      <c r="N179" s="91"/>
      <c r="O179" s="103"/>
      <c r="P179" s="93"/>
    </row>
    <row r="180" spans="1:16" s="37" customFormat="1" ht="35.25" customHeight="1">
      <c r="A180" s="24" t="s">
        <v>62</v>
      </c>
      <c r="B180" s="25" t="s">
        <v>33</v>
      </c>
      <c r="C180" s="25" t="s">
        <v>448</v>
      </c>
      <c r="D180" s="25" t="s">
        <v>61</v>
      </c>
      <c r="E180" s="25" t="s">
        <v>45</v>
      </c>
      <c r="F180" s="26">
        <f>F181</f>
        <v>4225</v>
      </c>
      <c r="G180" s="36"/>
      <c r="H180" s="53">
        <f t="shared" si="2"/>
        <v>4225</v>
      </c>
      <c r="I180" s="127"/>
      <c r="J180" s="176">
        <f>J181</f>
        <v>4225</v>
      </c>
      <c r="K180" s="43"/>
      <c r="L180" s="43"/>
      <c r="N180" s="91"/>
      <c r="O180" s="103"/>
      <c r="P180" s="103"/>
    </row>
    <row r="181" spans="1:16" s="37" customFormat="1" ht="22.5" customHeight="1">
      <c r="A181" s="24" t="s">
        <v>166</v>
      </c>
      <c r="B181" s="25" t="s">
        <v>33</v>
      </c>
      <c r="C181" s="25" t="s">
        <v>448</v>
      </c>
      <c r="D181" s="25" t="s">
        <v>167</v>
      </c>
      <c r="E181" s="25" t="s">
        <v>45</v>
      </c>
      <c r="F181" s="26">
        <f>F182+F184</f>
        <v>4225</v>
      </c>
      <c r="G181" s="36"/>
      <c r="H181" s="53">
        <f t="shared" si="2"/>
        <v>4225</v>
      </c>
      <c r="I181" s="127"/>
      <c r="J181" s="176">
        <f>J182+J184</f>
        <v>4225</v>
      </c>
      <c r="K181" s="43"/>
      <c r="L181" s="43"/>
      <c r="N181" s="91"/>
      <c r="O181" s="103"/>
      <c r="P181" s="103"/>
    </row>
    <row r="182" spans="1:16" s="37" customFormat="1" ht="33.75" customHeight="1">
      <c r="A182" s="24" t="s">
        <v>164</v>
      </c>
      <c r="B182" s="25" t="s">
        <v>33</v>
      </c>
      <c r="C182" s="25" t="s">
        <v>448</v>
      </c>
      <c r="D182" s="25" t="s">
        <v>167</v>
      </c>
      <c r="E182" s="25"/>
      <c r="F182" s="26">
        <v>3520</v>
      </c>
      <c r="G182" s="36"/>
      <c r="H182" s="53">
        <f t="shared" si="2"/>
        <v>3520</v>
      </c>
      <c r="I182" s="127"/>
      <c r="J182" s="176">
        <v>3520</v>
      </c>
      <c r="K182" s="43"/>
      <c r="L182" s="43"/>
      <c r="N182" s="91"/>
      <c r="O182" s="103"/>
      <c r="P182" s="103"/>
    </row>
    <row r="183" spans="1:16" s="37" customFormat="1" ht="33.75" customHeight="1">
      <c r="A183" s="24" t="s">
        <v>470</v>
      </c>
      <c r="B183" s="25" t="s">
        <v>33</v>
      </c>
      <c r="C183" s="25" t="s">
        <v>448</v>
      </c>
      <c r="D183" s="25" t="s">
        <v>220</v>
      </c>
      <c r="E183" s="25" t="s">
        <v>162</v>
      </c>
      <c r="F183" s="26">
        <v>3520</v>
      </c>
      <c r="G183" s="36"/>
      <c r="H183" s="53"/>
      <c r="I183" s="127"/>
      <c r="J183" s="176"/>
      <c r="K183" s="43"/>
      <c r="L183" s="43"/>
      <c r="N183" s="91"/>
      <c r="O183" s="103"/>
      <c r="P183" s="103"/>
    </row>
    <row r="184" spans="1:16" s="37" customFormat="1" ht="36" customHeight="1">
      <c r="A184" s="24" t="s">
        <v>152</v>
      </c>
      <c r="B184" s="25" t="s">
        <v>33</v>
      </c>
      <c r="C184" s="25" t="s">
        <v>448</v>
      </c>
      <c r="D184" s="25" t="s">
        <v>186</v>
      </c>
      <c r="E184" s="25" t="s">
        <v>45</v>
      </c>
      <c r="F184" s="26">
        <f>F185</f>
        <v>705</v>
      </c>
      <c r="G184" s="36"/>
      <c r="H184" s="53">
        <f t="shared" si="2"/>
        <v>705</v>
      </c>
      <c r="I184" s="127"/>
      <c r="J184" s="176">
        <v>705</v>
      </c>
      <c r="K184" s="43"/>
      <c r="L184" s="43"/>
      <c r="N184" s="91"/>
      <c r="O184" s="103"/>
      <c r="P184" s="103"/>
    </row>
    <row r="185" spans="1:16" s="37" customFormat="1" ht="35.25" customHeight="1">
      <c r="A185" s="24" t="s">
        <v>164</v>
      </c>
      <c r="B185" s="25" t="s">
        <v>33</v>
      </c>
      <c r="C185" s="25" t="s">
        <v>448</v>
      </c>
      <c r="D185" s="25" t="s">
        <v>186</v>
      </c>
      <c r="E185" s="25" t="s">
        <v>162</v>
      </c>
      <c r="F185" s="26">
        <v>705</v>
      </c>
      <c r="G185" s="36"/>
      <c r="H185" s="53">
        <f t="shared" si="2"/>
        <v>0</v>
      </c>
      <c r="I185" s="127"/>
      <c r="J185" s="176"/>
      <c r="K185" s="43"/>
      <c r="L185" s="43"/>
      <c r="N185" s="91"/>
      <c r="O185" s="103"/>
      <c r="P185" s="103"/>
    </row>
    <row r="186" spans="1:16" s="37" customFormat="1" ht="24" customHeight="1" hidden="1">
      <c r="A186" s="24" t="s">
        <v>394</v>
      </c>
      <c r="B186" s="25" t="s">
        <v>33</v>
      </c>
      <c r="C186" s="25" t="s">
        <v>54</v>
      </c>
      <c r="D186" s="25" t="s">
        <v>268</v>
      </c>
      <c r="E186" s="25"/>
      <c r="F186" s="26">
        <f>F187</f>
        <v>0</v>
      </c>
      <c r="G186" s="36"/>
      <c r="H186" s="53">
        <f t="shared" si="2"/>
        <v>0</v>
      </c>
      <c r="I186" s="127"/>
      <c r="J186" s="162"/>
      <c r="K186" s="43"/>
      <c r="L186" s="43"/>
      <c r="N186" s="91"/>
      <c r="O186" s="103"/>
      <c r="P186" s="103"/>
    </row>
    <row r="187" spans="1:16" s="37" customFormat="1" ht="21" customHeight="1" hidden="1">
      <c r="A187" s="24" t="s">
        <v>49</v>
      </c>
      <c r="B187" s="25" t="s">
        <v>33</v>
      </c>
      <c r="C187" s="25" t="s">
        <v>54</v>
      </c>
      <c r="D187" s="25" t="s">
        <v>268</v>
      </c>
      <c r="E187" s="25" t="s">
        <v>48</v>
      </c>
      <c r="F187" s="26"/>
      <c r="G187" s="36"/>
      <c r="H187" s="53">
        <f t="shared" si="2"/>
        <v>0</v>
      </c>
      <c r="I187" s="127"/>
      <c r="J187" s="162"/>
      <c r="K187" s="43"/>
      <c r="L187" s="43"/>
      <c r="N187" s="91"/>
      <c r="O187" s="103"/>
      <c r="P187" s="103"/>
    </row>
    <row r="188" spans="1:16" s="37" customFormat="1" ht="21" customHeight="1" hidden="1">
      <c r="A188" s="66" t="s">
        <v>297</v>
      </c>
      <c r="B188" s="67" t="s">
        <v>33</v>
      </c>
      <c r="C188" s="67" t="s">
        <v>63</v>
      </c>
      <c r="D188" s="67"/>
      <c r="E188" s="67"/>
      <c r="F188" s="68">
        <f>F189</f>
        <v>0</v>
      </c>
      <c r="G188" s="36">
        <v>4</v>
      </c>
      <c r="H188" s="53">
        <f t="shared" si="2"/>
        <v>0</v>
      </c>
      <c r="I188" s="127">
        <f>I192+I193+I197</f>
        <v>0</v>
      </c>
      <c r="J188" s="162"/>
      <c r="K188" s="43"/>
      <c r="L188" s="43"/>
      <c r="N188" s="91"/>
      <c r="O188" s="103"/>
      <c r="P188" s="103"/>
    </row>
    <row r="189" spans="1:16" s="37" customFormat="1" ht="32.25" customHeight="1" hidden="1">
      <c r="A189" s="24" t="s">
        <v>298</v>
      </c>
      <c r="B189" s="25" t="s">
        <v>33</v>
      </c>
      <c r="C189" s="25" t="s">
        <v>299</v>
      </c>
      <c r="D189" s="25"/>
      <c r="E189" s="25"/>
      <c r="F189" s="26">
        <f>F190+F195</f>
        <v>0</v>
      </c>
      <c r="G189" s="36"/>
      <c r="H189" s="53">
        <f t="shared" si="2"/>
        <v>0</v>
      </c>
      <c r="I189" s="127"/>
      <c r="J189" s="162"/>
      <c r="K189" s="43"/>
      <c r="L189" s="43"/>
      <c r="N189" s="91"/>
      <c r="O189" s="103"/>
      <c r="P189" s="103"/>
    </row>
    <row r="190" spans="1:16" s="37" customFormat="1" ht="16.5" customHeight="1" hidden="1">
      <c r="A190" s="24" t="s">
        <v>301</v>
      </c>
      <c r="B190" s="25" t="s">
        <v>33</v>
      </c>
      <c r="C190" s="25" t="s">
        <v>299</v>
      </c>
      <c r="D190" s="25" t="s">
        <v>302</v>
      </c>
      <c r="E190" s="25"/>
      <c r="F190" s="26">
        <f>F191+F193</f>
        <v>0</v>
      </c>
      <c r="G190" s="36"/>
      <c r="H190" s="53">
        <f t="shared" si="2"/>
        <v>0</v>
      </c>
      <c r="I190" s="127"/>
      <c r="J190" s="162"/>
      <c r="K190" s="43"/>
      <c r="L190" s="43"/>
      <c r="N190" s="91"/>
      <c r="O190" s="103"/>
      <c r="P190" s="103"/>
    </row>
    <row r="191" spans="1:16" s="37" customFormat="1" ht="54" customHeight="1" hidden="1">
      <c r="A191" s="24" t="s">
        <v>303</v>
      </c>
      <c r="B191" s="25" t="s">
        <v>33</v>
      </c>
      <c r="C191" s="25" t="s">
        <v>299</v>
      </c>
      <c r="D191" s="25" t="s">
        <v>304</v>
      </c>
      <c r="E191" s="25"/>
      <c r="F191" s="26">
        <f>F192</f>
        <v>0</v>
      </c>
      <c r="G191" s="36"/>
      <c r="H191" s="53">
        <f t="shared" si="2"/>
        <v>0</v>
      </c>
      <c r="I191" s="127"/>
      <c r="J191" s="162"/>
      <c r="K191" s="43"/>
      <c r="L191" s="43"/>
      <c r="N191" s="91"/>
      <c r="O191" s="103"/>
      <c r="P191" s="103"/>
    </row>
    <row r="192" spans="1:16" s="37" customFormat="1" ht="25.5" customHeight="1" hidden="1">
      <c r="A192" s="24" t="s">
        <v>158</v>
      </c>
      <c r="B192" s="25" t="s">
        <v>33</v>
      </c>
      <c r="C192" s="25" t="s">
        <v>299</v>
      </c>
      <c r="D192" s="25" t="s">
        <v>304</v>
      </c>
      <c r="E192" s="25" t="s">
        <v>159</v>
      </c>
      <c r="F192" s="26"/>
      <c r="G192" s="36"/>
      <c r="H192" s="53">
        <f t="shared" si="2"/>
        <v>0</v>
      </c>
      <c r="I192" s="127"/>
      <c r="J192" s="158"/>
      <c r="K192" s="43"/>
      <c r="L192" s="43"/>
      <c r="N192" s="91"/>
      <c r="O192" s="103"/>
      <c r="P192" s="103"/>
    </row>
    <row r="193" spans="1:16" s="37" customFormat="1" ht="80.25" customHeight="1" hidden="1">
      <c r="A193" s="125" t="s">
        <v>373</v>
      </c>
      <c r="B193" s="25" t="s">
        <v>33</v>
      </c>
      <c r="C193" s="25" t="s">
        <v>299</v>
      </c>
      <c r="D193" s="25" t="s">
        <v>364</v>
      </c>
      <c r="E193" s="25"/>
      <c r="F193" s="26">
        <f>F194</f>
        <v>0</v>
      </c>
      <c r="G193" s="36"/>
      <c r="H193" s="53">
        <f t="shared" si="2"/>
        <v>0</v>
      </c>
      <c r="I193" s="127"/>
      <c r="J193" s="158"/>
      <c r="K193" s="43"/>
      <c r="L193" s="43"/>
      <c r="N193" s="91"/>
      <c r="O193" s="103"/>
      <c r="P193" s="103"/>
    </row>
    <row r="194" spans="1:16" s="37" customFormat="1" ht="21" customHeight="1" hidden="1">
      <c r="A194" s="24" t="s">
        <v>158</v>
      </c>
      <c r="B194" s="25" t="s">
        <v>33</v>
      </c>
      <c r="C194" s="25" t="s">
        <v>299</v>
      </c>
      <c r="D194" s="25" t="s">
        <v>364</v>
      </c>
      <c r="E194" s="25" t="s">
        <v>159</v>
      </c>
      <c r="F194" s="26"/>
      <c r="G194" s="36"/>
      <c r="H194" s="53">
        <f t="shared" si="2"/>
        <v>0</v>
      </c>
      <c r="I194" s="127"/>
      <c r="J194" s="158"/>
      <c r="K194" s="43"/>
      <c r="L194" s="43"/>
      <c r="N194" s="91"/>
      <c r="O194" s="103"/>
      <c r="P194" s="103"/>
    </row>
    <row r="195" spans="1:16" s="37" customFormat="1" ht="21" customHeight="1" hidden="1">
      <c r="A195" s="24" t="s">
        <v>51</v>
      </c>
      <c r="B195" s="25" t="s">
        <v>33</v>
      </c>
      <c r="C195" s="25" t="s">
        <v>299</v>
      </c>
      <c r="D195" s="25" t="s">
        <v>50</v>
      </c>
      <c r="E195" s="25"/>
      <c r="F195" s="26">
        <f>F196</f>
        <v>0</v>
      </c>
      <c r="G195" s="36"/>
      <c r="H195" s="53">
        <f t="shared" si="2"/>
        <v>0</v>
      </c>
      <c r="I195" s="127"/>
      <c r="J195" s="158"/>
      <c r="K195" s="43"/>
      <c r="L195" s="43"/>
      <c r="N195" s="91"/>
      <c r="O195" s="103"/>
      <c r="P195" s="103"/>
    </row>
    <row r="196" spans="1:16" s="37" customFormat="1" ht="48.75" customHeight="1" hidden="1">
      <c r="A196" s="24" t="s">
        <v>365</v>
      </c>
      <c r="B196" s="25" t="s">
        <v>33</v>
      </c>
      <c r="C196" s="25" t="s">
        <v>299</v>
      </c>
      <c r="D196" s="25" t="s">
        <v>366</v>
      </c>
      <c r="E196" s="25"/>
      <c r="F196" s="26">
        <f>F197</f>
        <v>0</v>
      </c>
      <c r="G196" s="36"/>
      <c r="H196" s="53">
        <f t="shared" si="2"/>
        <v>0</v>
      </c>
      <c r="I196" s="127"/>
      <c r="J196" s="158"/>
      <c r="K196" s="43"/>
      <c r="L196" s="43"/>
      <c r="N196" s="91"/>
      <c r="O196" s="103"/>
      <c r="P196" s="103"/>
    </row>
    <row r="197" spans="1:16" s="37" customFormat="1" ht="80.25" customHeight="1" hidden="1">
      <c r="A197" s="125" t="s">
        <v>373</v>
      </c>
      <c r="B197" s="25" t="s">
        <v>33</v>
      </c>
      <c r="C197" s="25" t="s">
        <v>299</v>
      </c>
      <c r="D197" s="25" t="s">
        <v>366</v>
      </c>
      <c r="E197" s="25"/>
      <c r="F197" s="26">
        <f>F198</f>
        <v>0</v>
      </c>
      <c r="G197" s="36"/>
      <c r="H197" s="53">
        <f t="shared" si="2"/>
        <v>0</v>
      </c>
      <c r="I197" s="127"/>
      <c r="J197" s="158"/>
      <c r="K197" s="43"/>
      <c r="L197" s="43"/>
      <c r="N197" s="91"/>
      <c r="O197" s="103"/>
      <c r="P197" s="103"/>
    </row>
    <row r="198" spans="1:16" s="37" customFormat="1" ht="25.5" customHeight="1" hidden="1">
      <c r="A198" s="24" t="s">
        <v>158</v>
      </c>
      <c r="B198" s="25" t="s">
        <v>33</v>
      </c>
      <c r="C198" s="25" t="s">
        <v>299</v>
      </c>
      <c r="D198" s="25" t="s">
        <v>366</v>
      </c>
      <c r="E198" s="25" t="s">
        <v>159</v>
      </c>
      <c r="F198" s="26"/>
      <c r="G198" s="36"/>
      <c r="H198" s="53">
        <f t="shared" si="2"/>
        <v>0</v>
      </c>
      <c r="I198" s="127"/>
      <c r="J198" s="158"/>
      <c r="K198" s="43"/>
      <c r="L198" s="43"/>
      <c r="N198" s="91"/>
      <c r="O198" s="103"/>
      <c r="P198" s="103"/>
    </row>
    <row r="199" spans="1:16" s="37" customFormat="1" ht="24" customHeight="1">
      <c r="A199" s="24" t="s">
        <v>507</v>
      </c>
      <c r="B199" s="25" t="s">
        <v>33</v>
      </c>
      <c r="C199" s="25" t="s">
        <v>448</v>
      </c>
      <c r="D199" s="25"/>
      <c r="E199" s="25"/>
      <c r="F199" s="26">
        <f>F200</f>
        <v>977</v>
      </c>
      <c r="G199" s="36"/>
      <c r="H199" s="53"/>
      <c r="I199" s="127"/>
      <c r="J199" s="163"/>
      <c r="K199" s="43"/>
      <c r="L199" s="43"/>
      <c r="N199" s="91"/>
      <c r="O199" s="103"/>
      <c r="P199" s="101"/>
    </row>
    <row r="200" spans="1:16" s="37" customFormat="1" ht="24" customHeight="1">
      <c r="A200" s="24" t="s">
        <v>459</v>
      </c>
      <c r="B200" s="25" t="s">
        <v>33</v>
      </c>
      <c r="C200" s="25" t="s">
        <v>448</v>
      </c>
      <c r="D200" s="25" t="s">
        <v>201</v>
      </c>
      <c r="E200" s="25"/>
      <c r="F200" s="26">
        <f>F201</f>
        <v>977</v>
      </c>
      <c r="G200" s="36"/>
      <c r="H200" s="53"/>
      <c r="I200" s="127"/>
      <c r="J200" s="163"/>
      <c r="K200" s="43"/>
      <c r="L200" s="43"/>
      <c r="N200" s="91"/>
      <c r="O200" s="103"/>
      <c r="P200" s="101"/>
    </row>
    <row r="201" spans="1:16" s="37" customFormat="1" ht="66" customHeight="1">
      <c r="A201" s="24" t="s">
        <v>444</v>
      </c>
      <c r="B201" s="25" t="s">
        <v>33</v>
      </c>
      <c r="C201" s="25" t="s">
        <v>448</v>
      </c>
      <c r="D201" s="25" t="s">
        <v>439</v>
      </c>
      <c r="E201" s="25"/>
      <c r="F201" s="26">
        <f>F202</f>
        <v>977</v>
      </c>
      <c r="G201" s="36"/>
      <c r="H201" s="53">
        <f>I201+J201</f>
        <v>977</v>
      </c>
      <c r="I201" s="127"/>
      <c r="J201" s="154">
        <v>977</v>
      </c>
      <c r="K201" s="43"/>
      <c r="L201" s="43"/>
      <c r="N201" s="91"/>
      <c r="O201" s="103"/>
      <c r="P201" s="101"/>
    </row>
    <row r="202" spans="1:16" s="37" customFormat="1" ht="22.5" customHeight="1">
      <c r="A202" s="24" t="s">
        <v>49</v>
      </c>
      <c r="B202" s="25" t="s">
        <v>33</v>
      </c>
      <c r="C202" s="25" t="s">
        <v>448</v>
      </c>
      <c r="D202" s="25" t="s">
        <v>439</v>
      </c>
      <c r="E202" s="25" t="s">
        <v>48</v>
      </c>
      <c r="F202" s="26">
        <v>977</v>
      </c>
      <c r="G202" s="36"/>
      <c r="H202" s="53">
        <f>I202+J202</f>
        <v>0</v>
      </c>
      <c r="I202" s="127"/>
      <c r="J202" s="163"/>
      <c r="K202" s="43"/>
      <c r="L202" s="43"/>
      <c r="N202" s="91"/>
      <c r="O202" s="103"/>
      <c r="P202" s="101"/>
    </row>
    <row r="203" spans="1:16" s="35" customFormat="1" ht="25.5" customHeight="1">
      <c r="A203" s="21" t="s">
        <v>403</v>
      </c>
      <c r="B203" s="22" t="s">
        <v>33</v>
      </c>
      <c r="C203" s="22" t="s">
        <v>404</v>
      </c>
      <c r="D203" s="22"/>
      <c r="E203" s="22"/>
      <c r="F203" s="23">
        <f>F204</f>
        <v>750.5</v>
      </c>
      <c r="G203" s="34">
        <v>2</v>
      </c>
      <c r="H203" s="53">
        <f aca="true" t="shared" si="3" ref="H203:I205">H204</f>
        <v>750.5</v>
      </c>
      <c r="I203" s="128">
        <f t="shared" si="3"/>
        <v>750.5</v>
      </c>
      <c r="J203" s="153"/>
      <c r="K203" s="186"/>
      <c r="L203" s="42"/>
      <c r="N203" s="97"/>
      <c r="O203" s="102"/>
      <c r="P203" s="102"/>
    </row>
    <row r="204" spans="1:16" ht="24" customHeight="1">
      <c r="A204" s="24" t="s">
        <v>462</v>
      </c>
      <c r="B204" s="25" t="s">
        <v>33</v>
      </c>
      <c r="C204" s="25" t="s">
        <v>461</v>
      </c>
      <c r="D204" s="25"/>
      <c r="E204" s="25"/>
      <c r="F204" s="26">
        <f>F205</f>
        <v>750.5</v>
      </c>
      <c r="H204" s="53">
        <f t="shared" si="3"/>
        <v>750.5</v>
      </c>
      <c r="I204" s="128">
        <f t="shared" si="3"/>
        <v>750.5</v>
      </c>
      <c r="J204" s="144"/>
      <c r="K204" s="184"/>
      <c r="L204" s="38"/>
      <c r="N204" s="91"/>
      <c r="O204" s="50"/>
      <c r="P204" s="50"/>
    </row>
    <row r="205" spans="1:16" ht="31.5" customHeight="1">
      <c r="A205" s="24" t="s">
        <v>47</v>
      </c>
      <c r="B205" s="25" t="s">
        <v>33</v>
      </c>
      <c r="C205" s="25" t="s">
        <v>461</v>
      </c>
      <c r="D205" s="25" t="s">
        <v>46</v>
      </c>
      <c r="E205" s="25"/>
      <c r="F205" s="26">
        <f>F206</f>
        <v>750.5</v>
      </c>
      <c r="H205" s="53">
        <f t="shared" si="3"/>
        <v>750.5</v>
      </c>
      <c r="I205" s="128">
        <f t="shared" si="3"/>
        <v>750.5</v>
      </c>
      <c r="J205" s="144"/>
      <c r="K205" s="184"/>
      <c r="L205" s="38"/>
      <c r="N205" s="91"/>
      <c r="O205" s="50"/>
      <c r="P205" s="50"/>
    </row>
    <row r="206" spans="1:16" ht="48" customHeight="1">
      <c r="A206" s="24" t="s">
        <v>99</v>
      </c>
      <c r="B206" s="25" t="s">
        <v>33</v>
      </c>
      <c r="C206" s="25" t="s">
        <v>461</v>
      </c>
      <c r="D206" s="25" t="s">
        <v>98</v>
      </c>
      <c r="E206" s="25"/>
      <c r="F206" s="26">
        <f>F207</f>
        <v>750.5</v>
      </c>
      <c r="H206" s="53">
        <f>I206</f>
        <v>750.5</v>
      </c>
      <c r="I206" s="127">
        <v>750.5</v>
      </c>
      <c r="J206" s="144"/>
      <c r="K206" s="184"/>
      <c r="L206" s="38"/>
      <c r="N206" s="91"/>
      <c r="O206" s="50"/>
      <c r="P206" s="50"/>
    </row>
    <row r="207" spans="1:16" ht="23.25" customHeight="1">
      <c r="A207" s="24" t="s">
        <v>84</v>
      </c>
      <c r="B207" s="25" t="s">
        <v>33</v>
      </c>
      <c r="C207" s="25" t="s">
        <v>461</v>
      </c>
      <c r="D207" s="25" t="s">
        <v>98</v>
      </c>
      <c r="E207" s="25" t="s">
        <v>83</v>
      </c>
      <c r="F207" s="26">
        <v>750.5</v>
      </c>
      <c r="H207" s="53"/>
      <c r="I207" s="127"/>
      <c r="J207" s="144"/>
      <c r="K207" s="184"/>
      <c r="L207" s="38"/>
      <c r="N207" s="91"/>
      <c r="O207" s="50"/>
      <c r="P207" s="50"/>
    </row>
    <row r="208" spans="1:16" ht="24.75" customHeight="1">
      <c r="A208" s="66" t="s">
        <v>214</v>
      </c>
      <c r="B208" s="67" t="s">
        <v>33</v>
      </c>
      <c r="C208" s="67" t="s">
        <v>215</v>
      </c>
      <c r="D208" s="67"/>
      <c r="E208" s="25"/>
      <c r="F208" s="23">
        <f>F209+F212</f>
        <v>2601.8</v>
      </c>
      <c r="G208" s="34">
        <v>5</v>
      </c>
      <c r="H208" s="53">
        <f>I208+J208</f>
        <v>2601.8</v>
      </c>
      <c r="I208" s="192">
        <f>I209+I213</f>
        <v>2601.8</v>
      </c>
      <c r="J208" s="190"/>
      <c r="K208" s="191"/>
      <c r="L208" s="38"/>
      <c r="N208" s="91"/>
      <c r="O208" s="50"/>
      <c r="P208" s="64"/>
    </row>
    <row r="209" spans="1:16" ht="24.75" customHeight="1">
      <c r="A209" s="59" t="s">
        <v>216</v>
      </c>
      <c r="B209" s="60" t="s">
        <v>33</v>
      </c>
      <c r="C209" s="60" t="s">
        <v>217</v>
      </c>
      <c r="D209" s="67"/>
      <c r="E209" s="25"/>
      <c r="F209" s="26">
        <f>F210</f>
        <v>64.8</v>
      </c>
      <c r="G209" s="64"/>
      <c r="H209" s="53">
        <f>H210</f>
        <v>64.8</v>
      </c>
      <c r="I209" s="189">
        <f>I210</f>
        <v>64.8</v>
      </c>
      <c r="J209" s="190"/>
      <c r="K209" s="191"/>
      <c r="L209" s="38"/>
      <c r="N209" s="91"/>
      <c r="O209" s="50"/>
      <c r="P209" s="64"/>
    </row>
    <row r="210" spans="1:16" ht="34.5" customHeight="1">
      <c r="A210" s="24" t="s">
        <v>486</v>
      </c>
      <c r="B210" s="25" t="s">
        <v>33</v>
      </c>
      <c r="C210" s="25" t="s">
        <v>217</v>
      </c>
      <c r="D210" s="25" t="s">
        <v>474</v>
      </c>
      <c r="E210" s="25" t="s">
        <v>45</v>
      </c>
      <c r="F210" s="26">
        <f>F211</f>
        <v>64.8</v>
      </c>
      <c r="H210" s="53">
        <f>I210+J210</f>
        <v>64.8</v>
      </c>
      <c r="I210" s="127">
        <v>64.8</v>
      </c>
      <c r="J210" s="144"/>
      <c r="K210" s="38"/>
      <c r="L210" s="38"/>
      <c r="N210" s="91"/>
      <c r="O210" s="50"/>
      <c r="P210" s="50"/>
    </row>
    <row r="211" spans="1:16" ht="21" customHeight="1">
      <c r="A211" s="24" t="s">
        <v>101</v>
      </c>
      <c r="B211" s="25" t="s">
        <v>33</v>
      </c>
      <c r="C211" s="25" t="s">
        <v>217</v>
      </c>
      <c r="D211" s="25" t="s">
        <v>474</v>
      </c>
      <c r="E211" s="25" t="s">
        <v>102</v>
      </c>
      <c r="F211" s="26">
        <v>64.8</v>
      </c>
      <c r="H211" s="53">
        <f>I211+J211</f>
        <v>0</v>
      </c>
      <c r="I211" s="127"/>
      <c r="J211" s="144"/>
      <c r="K211" s="38"/>
      <c r="L211" s="38"/>
      <c r="N211" s="91"/>
      <c r="O211" s="50"/>
      <c r="P211" s="50"/>
    </row>
    <row r="212" spans="1:16" ht="20.25" customHeight="1">
      <c r="A212" s="24" t="s">
        <v>477</v>
      </c>
      <c r="B212" s="25" t="s">
        <v>33</v>
      </c>
      <c r="C212" s="25" t="s">
        <v>475</v>
      </c>
      <c r="D212" s="25"/>
      <c r="E212" s="25"/>
      <c r="F212" s="26">
        <f>F213</f>
        <v>2537</v>
      </c>
      <c r="G212" s="64"/>
      <c r="H212" s="53"/>
      <c r="I212" s="189"/>
      <c r="J212" s="190"/>
      <c r="K212" s="191"/>
      <c r="L212" s="38"/>
      <c r="N212" s="91"/>
      <c r="O212" s="50"/>
      <c r="P212" s="64"/>
    </row>
    <row r="213" spans="1:16" ht="114" customHeight="1">
      <c r="A213" s="183" t="s">
        <v>487</v>
      </c>
      <c r="B213" s="25" t="s">
        <v>33</v>
      </c>
      <c r="C213" s="25" t="s">
        <v>475</v>
      </c>
      <c r="D213" s="25" t="s">
        <v>476</v>
      </c>
      <c r="E213" s="25" t="s">
        <v>45</v>
      </c>
      <c r="F213" s="26">
        <f>F214</f>
        <v>2537</v>
      </c>
      <c r="H213" s="53">
        <f>I213+J213</f>
        <v>2537</v>
      </c>
      <c r="I213" s="129">
        <v>2537</v>
      </c>
      <c r="J213" s="152"/>
      <c r="K213" s="54"/>
      <c r="L213" s="38"/>
      <c r="N213" s="91"/>
      <c r="O213" s="50"/>
      <c r="P213" s="93"/>
    </row>
    <row r="214" spans="1:16" ht="21.75" customHeight="1">
      <c r="A214" s="24" t="s">
        <v>101</v>
      </c>
      <c r="B214" s="25" t="s">
        <v>33</v>
      </c>
      <c r="C214" s="25" t="s">
        <v>475</v>
      </c>
      <c r="D214" s="25" t="s">
        <v>476</v>
      </c>
      <c r="E214" s="25" t="s">
        <v>102</v>
      </c>
      <c r="F214" s="26">
        <v>2537</v>
      </c>
      <c r="H214" s="53">
        <f>I214+J214</f>
        <v>0</v>
      </c>
      <c r="I214" s="129"/>
      <c r="J214" s="152"/>
      <c r="K214" s="54"/>
      <c r="L214" s="38"/>
      <c r="N214" s="91"/>
      <c r="O214" s="50"/>
      <c r="P214" s="93"/>
    </row>
    <row r="215" spans="1:16" s="37" customFormat="1" ht="20.25" customHeight="1">
      <c r="A215" s="21" t="s">
        <v>199</v>
      </c>
      <c r="B215" s="22" t="s">
        <v>33</v>
      </c>
      <c r="C215" s="22" t="s">
        <v>74</v>
      </c>
      <c r="D215" s="22"/>
      <c r="E215" s="22"/>
      <c r="F215" s="23">
        <f>F216+F220</f>
        <v>505</v>
      </c>
      <c r="G215" s="36">
        <v>10</v>
      </c>
      <c r="H215" s="53">
        <f t="shared" si="2"/>
        <v>505</v>
      </c>
      <c r="I215" s="129">
        <f>I216</f>
        <v>425</v>
      </c>
      <c r="J215" s="152">
        <f>J221</f>
        <v>80</v>
      </c>
      <c r="K215" s="43"/>
      <c r="L215" s="43"/>
      <c r="N215" s="91"/>
      <c r="O215" s="103"/>
      <c r="P215" s="101"/>
    </row>
    <row r="216" spans="1:16" s="37" customFormat="1" ht="21.75" customHeight="1">
      <c r="A216" s="24" t="s">
        <v>104</v>
      </c>
      <c r="B216" s="25" t="s">
        <v>33</v>
      </c>
      <c r="C216" s="25" t="s">
        <v>103</v>
      </c>
      <c r="D216" s="25" t="s">
        <v>45</v>
      </c>
      <c r="E216" s="25" t="s">
        <v>45</v>
      </c>
      <c r="F216" s="26">
        <f>F217</f>
        <v>425</v>
      </c>
      <c r="G216" s="7"/>
      <c r="H216" s="53">
        <f aca="true" t="shared" si="4" ref="H216:H221">I216+J216</f>
        <v>425</v>
      </c>
      <c r="I216" s="129">
        <f>I217</f>
        <v>425</v>
      </c>
      <c r="J216" s="152">
        <f>J217</f>
        <v>0</v>
      </c>
      <c r="K216" s="43"/>
      <c r="L216" s="43"/>
      <c r="N216" s="91"/>
      <c r="O216" s="103"/>
      <c r="P216" s="101"/>
    </row>
    <row r="217" spans="1:16" s="37" customFormat="1" ht="18.75" customHeight="1">
      <c r="A217" s="24" t="s">
        <v>76</v>
      </c>
      <c r="B217" s="25" t="s">
        <v>33</v>
      </c>
      <c r="C217" s="25" t="s">
        <v>103</v>
      </c>
      <c r="D217" s="25" t="s">
        <v>75</v>
      </c>
      <c r="E217" s="25" t="s">
        <v>45</v>
      </c>
      <c r="F217" s="26">
        <f>F218</f>
        <v>425</v>
      </c>
      <c r="G217" s="36"/>
      <c r="H217" s="53">
        <f t="shared" si="4"/>
        <v>425</v>
      </c>
      <c r="I217" s="127">
        <f>I218</f>
        <v>425</v>
      </c>
      <c r="J217" s="162"/>
      <c r="K217" s="43"/>
      <c r="L217" s="43"/>
      <c r="N217" s="91"/>
      <c r="O217" s="103"/>
      <c r="P217" s="101"/>
    </row>
    <row r="218" spans="1:16" s="37" customFormat="1" ht="63.75" customHeight="1">
      <c r="A218" s="24" t="s">
        <v>288</v>
      </c>
      <c r="B218" s="25" t="s">
        <v>33</v>
      </c>
      <c r="C218" s="25" t="s">
        <v>103</v>
      </c>
      <c r="D218" s="25" t="s">
        <v>516</v>
      </c>
      <c r="E218" s="25" t="s">
        <v>45</v>
      </c>
      <c r="F218" s="26">
        <f>F219</f>
        <v>425</v>
      </c>
      <c r="G218" s="36"/>
      <c r="H218" s="53">
        <f t="shared" si="4"/>
        <v>425</v>
      </c>
      <c r="I218" s="127">
        <v>425</v>
      </c>
      <c r="J218" s="162"/>
      <c r="K218" s="43"/>
      <c r="L218" s="43"/>
      <c r="N218" s="91"/>
      <c r="O218" s="103"/>
      <c r="P218" s="101"/>
    </row>
    <row r="219" spans="1:16" s="37" customFormat="1" ht="19.5" customHeight="1">
      <c r="A219" s="24" t="s">
        <v>84</v>
      </c>
      <c r="B219" s="25" t="s">
        <v>33</v>
      </c>
      <c r="C219" s="25" t="s">
        <v>103</v>
      </c>
      <c r="D219" s="25" t="s">
        <v>516</v>
      </c>
      <c r="E219" s="25" t="s">
        <v>83</v>
      </c>
      <c r="F219" s="26">
        <v>425</v>
      </c>
      <c r="G219" s="36"/>
      <c r="H219" s="53">
        <f t="shared" si="4"/>
        <v>0</v>
      </c>
      <c r="I219" s="127"/>
      <c r="J219" s="162"/>
      <c r="K219" s="43"/>
      <c r="L219" s="43"/>
      <c r="N219" s="91"/>
      <c r="O219" s="103"/>
      <c r="P219" s="101"/>
    </row>
    <row r="220" spans="1:16" s="37" customFormat="1" ht="22.5" customHeight="1">
      <c r="A220" s="24" t="s">
        <v>458</v>
      </c>
      <c r="B220" s="25" t="s">
        <v>33</v>
      </c>
      <c r="C220" s="25" t="s">
        <v>200</v>
      </c>
      <c r="D220" s="25"/>
      <c r="E220" s="25" t="s">
        <v>45</v>
      </c>
      <c r="F220" s="26">
        <f>F221</f>
        <v>80</v>
      </c>
      <c r="G220" s="7"/>
      <c r="H220" s="53">
        <f t="shared" si="4"/>
        <v>80</v>
      </c>
      <c r="I220" s="127">
        <f>I221</f>
        <v>0</v>
      </c>
      <c r="J220" s="156">
        <f>J221</f>
        <v>80</v>
      </c>
      <c r="K220" s="43"/>
      <c r="L220" s="43"/>
      <c r="N220" s="91"/>
      <c r="O220" s="103"/>
      <c r="P220" s="103"/>
    </row>
    <row r="221" spans="1:16" s="37" customFormat="1" ht="21.75" customHeight="1">
      <c r="A221" s="24" t="s">
        <v>459</v>
      </c>
      <c r="B221" s="25" t="s">
        <v>33</v>
      </c>
      <c r="C221" s="25" t="s">
        <v>200</v>
      </c>
      <c r="D221" s="25" t="s">
        <v>201</v>
      </c>
      <c r="E221" s="25" t="s">
        <v>45</v>
      </c>
      <c r="F221" s="26">
        <f>F222</f>
        <v>80</v>
      </c>
      <c r="G221" s="7"/>
      <c r="H221" s="53">
        <f t="shared" si="4"/>
        <v>80</v>
      </c>
      <c r="I221" s="127"/>
      <c r="J221" s="156">
        <f>J222</f>
        <v>80</v>
      </c>
      <c r="K221" s="43"/>
      <c r="L221" s="43"/>
      <c r="N221" s="91"/>
      <c r="O221" s="103"/>
      <c r="P221" s="103"/>
    </row>
    <row r="222" spans="1:16" s="37" customFormat="1" ht="32.25" customHeight="1">
      <c r="A222" s="24" t="s">
        <v>422</v>
      </c>
      <c r="B222" s="25" t="s">
        <v>33</v>
      </c>
      <c r="C222" s="25" t="s">
        <v>200</v>
      </c>
      <c r="D222" s="25" t="s">
        <v>209</v>
      </c>
      <c r="E222" s="25"/>
      <c r="F222" s="26">
        <f>F223</f>
        <v>80</v>
      </c>
      <c r="G222" s="36"/>
      <c r="H222" s="53">
        <f t="shared" si="2"/>
        <v>80</v>
      </c>
      <c r="I222" s="127"/>
      <c r="J222" s="177">
        <v>80</v>
      </c>
      <c r="K222" s="43"/>
      <c r="L222" s="43"/>
      <c r="N222" s="91"/>
      <c r="O222" s="103"/>
      <c r="P222" s="101"/>
    </row>
    <row r="223" spans="1:16" s="37" customFormat="1" ht="21.75" customHeight="1">
      <c r="A223" s="24" t="s">
        <v>78</v>
      </c>
      <c r="B223" s="25" t="s">
        <v>33</v>
      </c>
      <c r="C223" s="25" t="s">
        <v>200</v>
      </c>
      <c r="D223" s="25" t="s">
        <v>209</v>
      </c>
      <c r="E223" s="25" t="s">
        <v>77</v>
      </c>
      <c r="F223" s="26">
        <v>80</v>
      </c>
      <c r="G223" s="36"/>
      <c r="H223" s="53">
        <f t="shared" si="2"/>
        <v>0</v>
      </c>
      <c r="I223" s="127"/>
      <c r="J223" s="151"/>
      <c r="K223" s="43"/>
      <c r="L223" s="43"/>
      <c r="N223" s="91"/>
      <c r="O223" s="103"/>
      <c r="P223" s="103"/>
    </row>
    <row r="224" spans="1:16" s="37" customFormat="1" ht="32.25" customHeight="1" hidden="1">
      <c r="A224" s="24" t="s">
        <v>276</v>
      </c>
      <c r="B224" s="25" t="s">
        <v>33</v>
      </c>
      <c r="C224" s="25" t="s">
        <v>200</v>
      </c>
      <c r="D224" s="25" t="s">
        <v>323</v>
      </c>
      <c r="E224" s="25"/>
      <c r="F224" s="26"/>
      <c r="G224" s="36"/>
      <c r="H224" s="53">
        <f t="shared" si="2"/>
        <v>0</v>
      </c>
      <c r="I224" s="127"/>
      <c r="J224" s="151"/>
      <c r="K224" s="43"/>
      <c r="L224" s="43"/>
      <c r="N224" s="91"/>
      <c r="O224" s="103"/>
      <c r="P224" s="103"/>
    </row>
    <row r="225" spans="1:16" s="37" customFormat="1" ht="24" customHeight="1" hidden="1">
      <c r="A225" s="24" t="s">
        <v>203</v>
      </c>
      <c r="B225" s="25" t="s">
        <v>33</v>
      </c>
      <c r="C225" s="25" t="s">
        <v>200</v>
      </c>
      <c r="D225" s="25" t="s">
        <v>323</v>
      </c>
      <c r="E225" s="25" t="s">
        <v>275</v>
      </c>
      <c r="F225" s="26"/>
      <c r="G225" s="36"/>
      <c r="H225" s="53">
        <f t="shared" si="2"/>
        <v>0</v>
      </c>
      <c r="I225" s="127"/>
      <c r="J225" s="163"/>
      <c r="K225" s="43"/>
      <c r="L225" s="43"/>
      <c r="N225" s="91"/>
      <c r="O225" s="103"/>
      <c r="P225" s="101"/>
    </row>
    <row r="226" spans="1:16" ht="21.75" customHeight="1">
      <c r="A226" s="66" t="s">
        <v>129</v>
      </c>
      <c r="B226" s="67" t="s">
        <v>33</v>
      </c>
      <c r="C226" s="67" t="s">
        <v>79</v>
      </c>
      <c r="D226" s="25"/>
      <c r="E226" s="25"/>
      <c r="F226" s="68">
        <f>F227</f>
        <v>1519</v>
      </c>
      <c r="G226" s="7">
        <v>11</v>
      </c>
      <c r="H226" s="53">
        <f>H228</f>
        <v>1519</v>
      </c>
      <c r="I226" s="129">
        <f>I228</f>
        <v>1519</v>
      </c>
      <c r="J226" s="152"/>
      <c r="K226" s="54"/>
      <c r="L226" s="38"/>
      <c r="N226" s="91"/>
      <c r="O226" s="50"/>
      <c r="P226" s="93"/>
    </row>
    <row r="227" spans="1:16" ht="21.75" customHeight="1">
      <c r="A227" s="59" t="s">
        <v>478</v>
      </c>
      <c r="B227" s="60" t="s">
        <v>33</v>
      </c>
      <c r="C227" s="60" t="s">
        <v>93</v>
      </c>
      <c r="D227" s="60"/>
      <c r="E227" s="60"/>
      <c r="F227" s="26">
        <f>F228</f>
        <v>1519</v>
      </c>
      <c r="H227" s="53"/>
      <c r="I227" s="129"/>
      <c r="J227" s="152"/>
      <c r="K227" s="54"/>
      <c r="L227" s="38"/>
      <c r="N227" s="91"/>
      <c r="O227" s="50"/>
      <c r="P227" s="93"/>
    </row>
    <row r="228" spans="1:16" ht="39" customHeight="1">
      <c r="A228" s="24" t="s">
        <v>485</v>
      </c>
      <c r="B228" s="25" t="s">
        <v>33</v>
      </c>
      <c r="C228" s="25" t="s">
        <v>93</v>
      </c>
      <c r="D228" s="25" t="s">
        <v>472</v>
      </c>
      <c r="E228" s="25"/>
      <c r="F228" s="26">
        <f>F229</f>
        <v>1519</v>
      </c>
      <c r="H228" s="53">
        <f>I228+J228</f>
        <v>1519</v>
      </c>
      <c r="I228" s="129">
        <v>1519</v>
      </c>
      <c r="J228" s="152"/>
      <c r="K228" s="54"/>
      <c r="L228" s="38"/>
      <c r="N228" s="91"/>
      <c r="O228" s="50"/>
      <c r="P228" s="93"/>
    </row>
    <row r="229" spans="1:16" ht="21.75" customHeight="1">
      <c r="A229" s="24" t="s">
        <v>101</v>
      </c>
      <c r="B229" s="25" t="s">
        <v>33</v>
      </c>
      <c r="C229" s="25" t="s">
        <v>93</v>
      </c>
      <c r="D229" s="25" t="s">
        <v>472</v>
      </c>
      <c r="E229" s="25" t="s">
        <v>102</v>
      </c>
      <c r="F229" s="26">
        <v>1519</v>
      </c>
      <c r="H229" s="53">
        <f>I229+J229</f>
        <v>0</v>
      </c>
      <c r="I229" s="129"/>
      <c r="J229" s="152"/>
      <c r="K229" s="54"/>
      <c r="L229" s="38"/>
      <c r="N229" s="91"/>
      <c r="O229" s="50"/>
      <c r="P229" s="93"/>
    </row>
    <row r="230" spans="1:16" s="4" customFormat="1" ht="20.25" customHeight="1">
      <c r="A230" s="21" t="s">
        <v>80</v>
      </c>
      <c r="B230" s="22" t="s">
        <v>33</v>
      </c>
      <c r="C230" s="22" t="s">
        <v>449</v>
      </c>
      <c r="D230" s="22" t="s">
        <v>45</v>
      </c>
      <c r="E230" s="22" t="s">
        <v>45</v>
      </c>
      <c r="F230" s="23">
        <f>F231+F249</f>
        <v>14075.69</v>
      </c>
      <c r="G230" s="8">
        <v>14</v>
      </c>
      <c r="H230" s="53">
        <f t="shared" si="2"/>
        <v>14075.69</v>
      </c>
      <c r="I230" s="129">
        <f>I231+I241+I249+I236</f>
        <v>9930</v>
      </c>
      <c r="J230" s="152">
        <f>J231+J241+J249</f>
        <v>4145.6900000000005</v>
      </c>
      <c r="K230" s="54" t="e">
        <f>K231+K241+K249</f>
        <v>#REF!</v>
      </c>
      <c r="L230" s="40"/>
      <c r="N230" s="91"/>
      <c r="O230" s="95"/>
      <c r="P230" s="93"/>
    </row>
    <row r="231" spans="1:16" s="37" customFormat="1" ht="51.75" customHeight="1">
      <c r="A231" s="24" t="s">
        <v>412</v>
      </c>
      <c r="B231" s="25" t="s">
        <v>33</v>
      </c>
      <c r="C231" s="25" t="s">
        <v>450</v>
      </c>
      <c r="D231" s="25" t="s">
        <v>45</v>
      </c>
      <c r="E231" s="25" t="s">
        <v>45</v>
      </c>
      <c r="F231" s="26">
        <f>F232</f>
        <v>9930</v>
      </c>
      <c r="G231" s="36"/>
      <c r="H231" s="53">
        <f t="shared" si="2"/>
        <v>9930</v>
      </c>
      <c r="I231" s="129">
        <f>I234</f>
        <v>9930</v>
      </c>
      <c r="J231" s="152"/>
      <c r="K231" s="54">
        <f>K234</f>
        <v>0</v>
      </c>
      <c r="L231" s="43"/>
      <c r="N231" s="91"/>
      <c r="O231" s="103"/>
      <c r="P231" s="93"/>
    </row>
    <row r="232" spans="1:16" s="37" customFormat="1" ht="24" customHeight="1">
      <c r="A232" s="24" t="s">
        <v>189</v>
      </c>
      <c r="B232" s="25" t="s">
        <v>33</v>
      </c>
      <c r="C232" s="25" t="s">
        <v>450</v>
      </c>
      <c r="D232" s="25" t="s">
        <v>190</v>
      </c>
      <c r="E232" s="25"/>
      <c r="F232" s="26">
        <f>F233</f>
        <v>9930</v>
      </c>
      <c r="G232" s="36"/>
      <c r="H232" s="53">
        <f t="shared" si="2"/>
        <v>0</v>
      </c>
      <c r="I232" s="127"/>
      <c r="J232" s="162"/>
      <c r="K232" s="43"/>
      <c r="L232" s="43"/>
      <c r="N232" s="91"/>
      <c r="O232" s="103"/>
      <c r="P232" s="103"/>
    </row>
    <row r="233" spans="1:16" s="37" customFormat="1" ht="23.25" customHeight="1">
      <c r="A233" s="24" t="s">
        <v>189</v>
      </c>
      <c r="B233" s="25" t="s">
        <v>33</v>
      </c>
      <c r="C233" s="25" t="s">
        <v>450</v>
      </c>
      <c r="D233" s="25" t="s">
        <v>94</v>
      </c>
      <c r="E233" s="25"/>
      <c r="F233" s="26">
        <f>F234</f>
        <v>9930</v>
      </c>
      <c r="G233" s="36"/>
      <c r="H233" s="53">
        <f t="shared" si="2"/>
        <v>0</v>
      </c>
      <c r="I233" s="127"/>
      <c r="J233" s="162"/>
      <c r="K233" s="43"/>
      <c r="L233" s="43"/>
      <c r="N233" s="91"/>
      <c r="O233" s="103"/>
      <c r="P233" s="103"/>
    </row>
    <row r="234" spans="1:16" s="37" customFormat="1" ht="47.25">
      <c r="A234" s="24" t="s">
        <v>188</v>
      </c>
      <c r="B234" s="25" t="s">
        <v>33</v>
      </c>
      <c r="C234" s="25" t="s">
        <v>450</v>
      </c>
      <c r="D234" s="25" t="s">
        <v>191</v>
      </c>
      <c r="E234" s="25" t="s">
        <v>45</v>
      </c>
      <c r="F234" s="26">
        <f>F235</f>
        <v>9930</v>
      </c>
      <c r="G234" s="36"/>
      <c r="H234" s="53">
        <f t="shared" si="2"/>
        <v>9930</v>
      </c>
      <c r="I234" s="127">
        <v>9930</v>
      </c>
      <c r="J234" s="158"/>
      <c r="K234" s="43"/>
      <c r="L234" s="43"/>
      <c r="N234" s="91"/>
      <c r="O234" s="103"/>
      <c r="P234" s="103"/>
    </row>
    <row r="235" spans="1:16" s="37" customFormat="1" ht="24.75" customHeight="1">
      <c r="A235" s="24" t="s">
        <v>96</v>
      </c>
      <c r="B235" s="25" t="s">
        <v>33</v>
      </c>
      <c r="C235" s="25" t="s">
        <v>450</v>
      </c>
      <c r="D235" s="25" t="s">
        <v>191</v>
      </c>
      <c r="E235" s="25" t="s">
        <v>95</v>
      </c>
      <c r="F235" s="26">
        <v>9930</v>
      </c>
      <c r="G235" s="36"/>
      <c r="H235" s="53">
        <f t="shared" si="2"/>
        <v>0</v>
      </c>
      <c r="I235" s="132"/>
      <c r="J235" s="162"/>
      <c r="K235" s="43"/>
      <c r="L235" s="43"/>
      <c r="N235" s="91"/>
      <c r="O235" s="103"/>
      <c r="P235" s="103"/>
    </row>
    <row r="236" spans="1:16" s="37" customFormat="1" ht="44.25" customHeight="1" hidden="1">
      <c r="A236" s="24" t="s">
        <v>327</v>
      </c>
      <c r="B236" s="25" t="s">
        <v>33</v>
      </c>
      <c r="C236" s="25" t="s">
        <v>328</v>
      </c>
      <c r="D236" s="25"/>
      <c r="E236" s="25"/>
      <c r="F236" s="26">
        <f>F237</f>
        <v>0</v>
      </c>
      <c r="G236" s="36"/>
      <c r="H236" s="53">
        <f t="shared" si="2"/>
        <v>0</v>
      </c>
      <c r="I236" s="129">
        <f>I239</f>
        <v>0</v>
      </c>
      <c r="J236" s="152">
        <f>J239</f>
        <v>0</v>
      </c>
      <c r="K236" s="54">
        <f>K239</f>
        <v>0</v>
      </c>
      <c r="L236" s="43"/>
      <c r="N236" s="91"/>
      <c r="O236" s="103"/>
      <c r="P236" s="103"/>
    </row>
    <row r="237" spans="1:16" s="37" customFormat="1" ht="50.25" customHeight="1" hidden="1">
      <c r="A237" s="24" t="s">
        <v>329</v>
      </c>
      <c r="B237" s="25" t="s">
        <v>33</v>
      </c>
      <c r="C237" s="25" t="s">
        <v>328</v>
      </c>
      <c r="D237" s="25" t="s">
        <v>330</v>
      </c>
      <c r="E237" s="25"/>
      <c r="F237" s="26">
        <f>F238</f>
        <v>0</v>
      </c>
      <c r="G237" s="36"/>
      <c r="H237" s="53">
        <f t="shared" si="2"/>
        <v>0</v>
      </c>
      <c r="I237" s="127"/>
      <c r="J237" s="162"/>
      <c r="K237" s="43"/>
      <c r="L237" s="43"/>
      <c r="N237" s="91"/>
      <c r="O237" s="103"/>
      <c r="P237" s="103"/>
    </row>
    <row r="238" spans="1:16" s="37" customFormat="1" ht="102" customHeight="1" hidden="1">
      <c r="A238" s="24" t="s">
        <v>331</v>
      </c>
      <c r="B238" s="25" t="s">
        <v>33</v>
      </c>
      <c r="C238" s="25" t="s">
        <v>328</v>
      </c>
      <c r="D238" s="25" t="s">
        <v>332</v>
      </c>
      <c r="E238" s="25"/>
      <c r="F238" s="26">
        <f>F239</f>
        <v>0</v>
      </c>
      <c r="G238" s="36"/>
      <c r="H238" s="53">
        <f t="shared" si="2"/>
        <v>0</v>
      </c>
      <c r="I238" s="127"/>
      <c r="J238" s="162"/>
      <c r="K238" s="43"/>
      <c r="L238" s="43"/>
      <c r="N238" s="91"/>
      <c r="O238" s="103"/>
      <c r="P238" s="103"/>
    </row>
    <row r="239" spans="1:16" s="37" customFormat="1" ht="86.25" customHeight="1" hidden="1">
      <c r="A239" s="24" t="s">
        <v>336</v>
      </c>
      <c r="B239" s="25" t="s">
        <v>33</v>
      </c>
      <c r="C239" s="25" t="s">
        <v>328</v>
      </c>
      <c r="D239" s="25" t="s">
        <v>333</v>
      </c>
      <c r="E239" s="25"/>
      <c r="F239" s="26">
        <f>F240</f>
        <v>0</v>
      </c>
      <c r="G239" s="36"/>
      <c r="H239" s="53">
        <f t="shared" si="2"/>
        <v>0</v>
      </c>
      <c r="I239" s="127"/>
      <c r="J239" s="162"/>
      <c r="K239" s="43"/>
      <c r="L239" s="43"/>
      <c r="N239" s="91"/>
      <c r="O239" s="103"/>
      <c r="P239" s="103"/>
    </row>
    <row r="240" spans="1:16" s="37" customFormat="1" ht="28.5" customHeight="1" hidden="1">
      <c r="A240" s="24" t="s">
        <v>334</v>
      </c>
      <c r="B240" s="25" t="s">
        <v>33</v>
      </c>
      <c r="C240" s="25" t="s">
        <v>328</v>
      </c>
      <c r="D240" s="25" t="s">
        <v>333</v>
      </c>
      <c r="E240" s="25" t="s">
        <v>335</v>
      </c>
      <c r="F240" s="26"/>
      <c r="G240" s="36"/>
      <c r="H240" s="53">
        <f t="shared" si="2"/>
        <v>0</v>
      </c>
      <c r="I240" s="127"/>
      <c r="J240" s="162"/>
      <c r="K240" s="43"/>
      <c r="L240" s="43"/>
      <c r="N240" s="91"/>
      <c r="O240" s="103"/>
      <c r="P240" s="103"/>
    </row>
    <row r="241" spans="1:16" ht="36.75" customHeight="1" hidden="1">
      <c r="A241" s="24" t="s">
        <v>82</v>
      </c>
      <c r="B241" s="25" t="s">
        <v>33</v>
      </c>
      <c r="C241" s="25" t="s">
        <v>228</v>
      </c>
      <c r="D241" s="25" t="s">
        <v>45</v>
      </c>
      <c r="E241" s="25" t="s">
        <v>45</v>
      </c>
      <c r="F241" s="26">
        <f>F242+F245</f>
        <v>0</v>
      </c>
      <c r="H241" s="53">
        <f t="shared" si="2"/>
        <v>0</v>
      </c>
      <c r="I241" s="129">
        <f>I243+I247</f>
        <v>0</v>
      </c>
      <c r="J241" s="152">
        <f>J243+J247</f>
        <v>0</v>
      </c>
      <c r="K241" s="54">
        <f>K243+K247</f>
        <v>0</v>
      </c>
      <c r="L241" s="38"/>
      <c r="N241" s="91"/>
      <c r="O241" s="50"/>
      <c r="P241" s="93"/>
    </row>
    <row r="242" spans="1:16" s="37" customFormat="1" ht="31.5" hidden="1">
      <c r="A242" s="24" t="s">
        <v>47</v>
      </c>
      <c r="B242" s="25" t="s">
        <v>33</v>
      </c>
      <c r="C242" s="25" t="s">
        <v>81</v>
      </c>
      <c r="D242" s="25" t="s">
        <v>46</v>
      </c>
      <c r="E242" s="25" t="s">
        <v>45</v>
      </c>
      <c r="F242" s="26">
        <f>F243</f>
        <v>0</v>
      </c>
      <c r="G242" s="36"/>
      <c r="H242" s="53">
        <f t="shared" si="2"/>
        <v>0</v>
      </c>
      <c r="I242" s="127"/>
      <c r="J242" s="162"/>
      <c r="K242" s="43"/>
      <c r="L242" s="43"/>
      <c r="N242" s="91"/>
      <c r="O242" s="103"/>
      <c r="P242" s="103"/>
    </row>
    <row r="243" spans="1:16" s="37" customFormat="1" ht="47.25" hidden="1">
      <c r="A243" s="24" t="s">
        <v>99</v>
      </c>
      <c r="B243" s="25" t="s">
        <v>33</v>
      </c>
      <c r="C243" s="25" t="s">
        <v>81</v>
      </c>
      <c r="D243" s="25" t="s">
        <v>98</v>
      </c>
      <c r="E243" s="25" t="s">
        <v>45</v>
      </c>
      <c r="F243" s="26">
        <f>F244</f>
        <v>0</v>
      </c>
      <c r="G243" s="36"/>
      <c r="H243" s="53">
        <f aca="true" t="shared" si="5" ref="H243:H299">I243+J243</f>
        <v>0</v>
      </c>
      <c r="I243" s="127"/>
      <c r="J243" s="162"/>
      <c r="K243" s="43"/>
      <c r="L243" s="43"/>
      <c r="N243" s="91"/>
      <c r="O243" s="103"/>
      <c r="P243" s="103"/>
    </row>
    <row r="244" spans="1:16" s="37" customFormat="1" ht="24.75" customHeight="1" hidden="1">
      <c r="A244" s="24" t="s">
        <v>84</v>
      </c>
      <c r="B244" s="25" t="s">
        <v>33</v>
      </c>
      <c r="C244" s="25" t="s">
        <v>81</v>
      </c>
      <c r="D244" s="25" t="s">
        <v>98</v>
      </c>
      <c r="E244" s="25" t="s">
        <v>83</v>
      </c>
      <c r="F244" s="26"/>
      <c r="G244" s="36"/>
      <c r="H244" s="53">
        <f t="shared" si="5"/>
        <v>0</v>
      </c>
      <c r="I244" s="127"/>
      <c r="J244" s="162"/>
      <c r="K244" s="43"/>
      <c r="L244" s="43"/>
      <c r="N244" s="91"/>
      <c r="O244" s="103"/>
      <c r="P244" s="103"/>
    </row>
    <row r="245" spans="1:16" ht="24" customHeight="1" hidden="1">
      <c r="A245" s="24" t="s">
        <v>76</v>
      </c>
      <c r="B245" s="25" t="s">
        <v>33</v>
      </c>
      <c r="C245" s="25" t="s">
        <v>228</v>
      </c>
      <c r="D245" s="25" t="s">
        <v>75</v>
      </c>
      <c r="E245" s="25" t="s">
        <v>45</v>
      </c>
      <c r="F245" s="26">
        <f>F247</f>
        <v>0</v>
      </c>
      <c r="H245" s="53">
        <f t="shared" si="5"/>
        <v>0</v>
      </c>
      <c r="I245" s="127">
        <f>I247</f>
        <v>0</v>
      </c>
      <c r="J245" s="144"/>
      <c r="K245" s="38"/>
      <c r="L245" s="38"/>
      <c r="N245" s="91"/>
      <c r="O245" s="50"/>
      <c r="P245" s="50"/>
    </row>
    <row r="246" spans="1:16" ht="15.75" hidden="1">
      <c r="A246" s="24"/>
      <c r="B246" s="25"/>
      <c r="C246" s="25"/>
      <c r="D246" s="25"/>
      <c r="E246" s="25" t="s">
        <v>45</v>
      </c>
      <c r="F246" s="26"/>
      <c r="H246" s="53">
        <f t="shared" si="5"/>
        <v>0</v>
      </c>
      <c r="I246" s="127"/>
      <c r="J246" s="144"/>
      <c r="K246" s="38"/>
      <c r="L246" s="38"/>
      <c r="N246" s="91"/>
      <c r="O246" s="50"/>
      <c r="P246" s="50"/>
    </row>
    <row r="247" spans="1:16" ht="63" hidden="1">
      <c r="A247" s="24" t="s">
        <v>288</v>
      </c>
      <c r="B247" s="25" t="s">
        <v>33</v>
      </c>
      <c r="C247" s="25" t="s">
        <v>228</v>
      </c>
      <c r="D247" s="25" t="s">
        <v>143</v>
      </c>
      <c r="E247" s="25" t="s">
        <v>45</v>
      </c>
      <c r="F247" s="26">
        <f>F248</f>
        <v>0</v>
      </c>
      <c r="H247" s="53">
        <f t="shared" si="5"/>
        <v>0</v>
      </c>
      <c r="I247" s="127"/>
      <c r="J247" s="144"/>
      <c r="K247" s="38"/>
      <c r="L247" s="38"/>
      <c r="N247" s="91"/>
      <c r="O247" s="50"/>
      <c r="P247" s="50"/>
    </row>
    <row r="248" spans="1:16" ht="24" customHeight="1" hidden="1">
      <c r="A248" s="24" t="s">
        <v>84</v>
      </c>
      <c r="B248" s="25" t="s">
        <v>33</v>
      </c>
      <c r="C248" s="25" t="s">
        <v>228</v>
      </c>
      <c r="D248" s="25" t="s">
        <v>143</v>
      </c>
      <c r="E248" s="25" t="s">
        <v>83</v>
      </c>
      <c r="F248" s="26"/>
      <c r="H248" s="53">
        <f t="shared" si="5"/>
        <v>0</v>
      </c>
      <c r="I248" s="127"/>
      <c r="J248" s="144"/>
      <c r="K248" s="38"/>
      <c r="L248" s="38"/>
      <c r="N248" s="91"/>
      <c r="O248" s="50"/>
      <c r="P248" s="50"/>
    </row>
    <row r="249" spans="1:16" ht="21" customHeight="1">
      <c r="A249" s="59" t="s">
        <v>480</v>
      </c>
      <c r="B249" s="60" t="s">
        <v>33</v>
      </c>
      <c r="C249" s="60" t="s">
        <v>451</v>
      </c>
      <c r="D249" s="67" t="s">
        <v>45</v>
      </c>
      <c r="E249" s="67" t="s">
        <v>45</v>
      </c>
      <c r="F249" s="68">
        <f>F280</f>
        <v>4145.6900000000005</v>
      </c>
      <c r="G249" s="26"/>
      <c r="H249" s="53">
        <f t="shared" si="5"/>
        <v>4145.6900000000005</v>
      </c>
      <c r="I249" s="136">
        <f>I280</f>
        <v>0</v>
      </c>
      <c r="J249" s="164">
        <f>J280</f>
        <v>4145.6900000000005</v>
      </c>
      <c r="K249" s="26" t="e">
        <f>#REF!</f>
        <v>#REF!</v>
      </c>
      <c r="L249" s="38"/>
      <c r="N249" s="91"/>
      <c r="O249" s="50"/>
      <c r="P249" s="64"/>
    </row>
    <row r="250" spans="1:16" ht="58.5" customHeight="1" hidden="1">
      <c r="A250" s="24" t="s">
        <v>289</v>
      </c>
      <c r="B250" s="25" t="s">
        <v>33</v>
      </c>
      <c r="C250" s="25" t="s">
        <v>100</v>
      </c>
      <c r="D250" s="25" t="s">
        <v>274</v>
      </c>
      <c r="E250" s="25"/>
      <c r="F250" s="26">
        <f>F251</f>
        <v>0</v>
      </c>
      <c r="H250" s="53">
        <f t="shared" si="5"/>
        <v>0</v>
      </c>
      <c r="I250" s="129"/>
      <c r="J250" s="152"/>
      <c r="K250" s="54"/>
      <c r="L250" s="38"/>
      <c r="N250" s="91"/>
      <c r="O250" s="50"/>
      <c r="P250" s="93"/>
    </row>
    <row r="251" spans="1:16" ht="21.75" customHeight="1" hidden="1">
      <c r="A251" s="24" t="s">
        <v>101</v>
      </c>
      <c r="B251" s="25" t="s">
        <v>33</v>
      </c>
      <c r="C251" s="25" t="s">
        <v>100</v>
      </c>
      <c r="D251" s="25" t="s">
        <v>274</v>
      </c>
      <c r="E251" s="25" t="s">
        <v>102</v>
      </c>
      <c r="F251" s="26"/>
      <c r="H251" s="53">
        <f t="shared" si="5"/>
        <v>0</v>
      </c>
      <c r="I251" s="129"/>
      <c r="J251" s="152"/>
      <c r="K251" s="54"/>
      <c r="L251" s="38"/>
      <c r="N251" s="91"/>
      <c r="O251" s="50"/>
      <c r="P251" s="93"/>
    </row>
    <row r="252" spans="1:16" ht="43.5" customHeight="1" hidden="1">
      <c r="A252" s="24" t="s">
        <v>97</v>
      </c>
      <c r="B252" s="25" t="s">
        <v>33</v>
      </c>
      <c r="C252" s="25" t="s">
        <v>100</v>
      </c>
      <c r="D252" s="25" t="s">
        <v>187</v>
      </c>
      <c r="E252" s="25" t="s">
        <v>45</v>
      </c>
      <c r="F252" s="26">
        <f>F253</f>
        <v>0</v>
      </c>
      <c r="H252" s="53">
        <f t="shared" si="5"/>
        <v>0</v>
      </c>
      <c r="I252" s="129"/>
      <c r="J252" s="152"/>
      <c r="K252" s="54"/>
      <c r="L252" s="38"/>
      <c r="N252" s="91"/>
      <c r="O252" s="50"/>
      <c r="P252" s="93"/>
    </row>
    <row r="253" spans="1:16" ht="21.75" customHeight="1" hidden="1">
      <c r="A253" s="24" t="s">
        <v>101</v>
      </c>
      <c r="B253" s="25" t="s">
        <v>33</v>
      </c>
      <c r="C253" s="25" t="s">
        <v>100</v>
      </c>
      <c r="D253" s="25" t="s">
        <v>187</v>
      </c>
      <c r="E253" s="25" t="s">
        <v>102</v>
      </c>
      <c r="F253" s="26"/>
      <c r="H253" s="53">
        <f t="shared" si="5"/>
        <v>0</v>
      </c>
      <c r="I253" s="129"/>
      <c r="J253" s="152"/>
      <c r="K253" s="54"/>
      <c r="L253" s="38"/>
      <c r="N253" s="91"/>
      <c r="O253" s="50"/>
      <c r="P253" s="93"/>
    </row>
    <row r="254" spans="1:16" ht="30" customHeight="1" hidden="1">
      <c r="A254" s="24" t="s">
        <v>249</v>
      </c>
      <c r="B254" s="25" t="s">
        <v>33</v>
      </c>
      <c r="C254" s="25" t="s">
        <v>100</v>
      </c>
      <c r="D254" s="25" t="s">
        <v>187</v>
      </c>
      <c r="E254" s="25"/>
      <c r="F254" s="26"/>
      <c r="H254" s="53">
        <f t="shared" si="5"/>
        <v>0</v>
      </c>
      <c r="I254" s="129"/>
      <c r="J254" s="152"/>
      <c r="K254" s="54"/>
      <c r="L254" s="38"/>
      <c r="N254" s="91"/>
      <c r="O254" s="50"/>
      <c r="P254" s="93"/>
    </row>
    <row r="255" spans="1:16" ht="21.75" customHeight="1" hidden="1">
      <c r="A255" s="24" t="s">
        <v>101</v>
      </c>
      <c r="B255" s="25" t="s">
        <v>33</v>
      </c>
      <c r="C255" s="25" t="s">
        <v>100</v>
      </c>
      <c r="D255" s="25" t="s">
        <v>187</v>
      </c>
      <c r="E255" s="25" t="s">
        <v>102</v>
      </c>
      <c r="F255" s="26"/>
      <c r="H255" s="53">
        <f t="shared" si="5"/>
        <v>0</v>
      </c>
      <c r="I255" s="129"/>
      <c r="J255" s="152"/>
      <c r="K255" s="54"/>
      <c r="L255" s="38"/>
      <c r="N255" s="91"/>
      <c r="O255" s="50"/>
      <c r="P255" s="93"/>
    </row>
    <row r="256" spans="1:16" ht="66" customHeight="1" hidden="1">
      <c r="A256" s="24" t="s">
        <v>248</v>
      </c>
      <c r="B256" s="25" t="s">
        <v>33</v>
      </c>
      <c r="C256" s="25" t="s">
        <v>100</v>
      </c>
      <c r="D256" s="25" t="s">
        <v>187</v>
      </c>
      <c r="E256" s="25"/>
      <c r="F256" s="26"/>
      <c r="H256" s="53">
        <f t="shared" si="5"/>
        <v>0</v>
      </c>
      <c r="I256" s="129"/>
      <c r="J256" s="152"/>
      <c r="K256" s="54"/>
      <c r="L256" s="38"/>
      <c r="N256" s="91"/>
      <c r="O256" s="50"/>
      <c r="P256" s="93"/>
    </row>
    <row r="257" spans="1:16" ht="21.75" customHeight="1" hidden="1">
      <c r="A257" s="24" t="s">
        <v>101</v>
      </c>
      <c r="B257" s="25" t="s">
        <v>33</v>
      </c>
      <c r="C257" s="25" t="s">
        <v>100</v>
      </c>
      <c r="D257" s="25" t="s">
        <v>187</v>
      </c>
      <c r="E257" s="25" t="s">
        <v>102</v>
      </c>
      <c r="F257" s="26"/>
      <c r="H257" s="53">
        <f t="shared" si="5"/>
        <v>0</v>
      </c>
      <c r="I257" s="129"/>
      <c r="J257" s="152"/>
      <c r="K257" s="54"/>
      <c r="L257" s="38"/>
      <c r="N257" s="91"/>
      <c r="O257" s="50"/>
      <c r="P257" s="93"/>
    </row>
    <row r="258" spans="1:16" ht="93.75" customHeight="1" hidden="1">
      <c r="A258" s="24" t="s">
        <v>397</v>
      </c>
      <c r="B258" s="25" t="s">
        <v>33</v>
      </c>
      <c r="C258" s="25" t="s">
        <v>100</v>
      </c>
      <c r="D258" s="25" t="s">
        <v>236</v>
      </c>
      <c r="E258" s="25"/>
      <c r="F258" s="26">
        <f>F259</f>
        <v>0</v>
      </c>
      <c r="H258" s="53">
        <f t="shared" si="5"/>
        <v>0</v>
      </c>
      <c r="I258" s="127"/>
      <c r="J258" s="144"/>
      <c r="K258" s="38"/>
      <c r="L258" s="38"/>
      <c r="N258" s="91"/>
      <c r="O258" s="50"/>
      <c r="P258" s="50"/>
    </row>
    <row r="259" spans="1:16" ht="26.25" customHeight="1" hidden="1">
      <c r="A259" s="24" t="s">
        <v>337</v>
      </c>
      <c r="B259" s="25" t="s">
        <v>33</v>
      </c>
      <c r="C259" s="25" t="s">
        <v>100</v>
      </c>
      <c r="D259" s="25" t="s">
        <v>300</v>
      </c>
      <c r="E259" s="25" t="s">
        <v>102</v>
      </c>
      <c r="F259" s="26"/>
      <c r="H259" s="53">
        <f t="shared" si="5"/>
        <v>0</v>
      </c>
      <c r="I259" s="127"/>
      <c r="J259" s="144"/>
      <c r="K259" s="38"/>
      <c r="L259" s="38"/>
      <c r="N259" s="91"/>
      <c r="O259" s="50"/>
      <c r="P259" s="50"/>
    </row>
    <row r="260" spans="1:16" ht="95.25" customHeight="1" hidden="1">
      <c r="A260" s="24" t="s">
        <v>316</v>
      </c>
      <c r="B260" s="25" t="s">
        <v>33</v>
      </c>
      <c r="C260" s="25" t="s">
        <v>100</v>
      </c>
      <c r="D260" s="25" t="s">
        <v>317</v>
      </c>
      <c r="E260" s="25"/>
      <c r="F260" s="26">
        <f>F261</f>
        <v>0</v>
      </c>
      <c r="H260" s="53">
        <f t="shared" si="5"/>
        <v>0</v>
      </c>
      <c r="I260" s="127"/>
      <c r="J260" s="144"/>
      <c r="K260" s="38"/>
      <c r="L260" s="38"/>
      <c r="N260" s="91"/>
      <c r="O260" s="50"/>
      <c r="P260" s="50"/>
    </row>
    <row r="261" spans="1:16" ht="26.25" customHeight="1" hidden="1">
      <c r="A261" s="24" t="s">
        <v>255</v>
      </c>
      <c r="B261" s="25" t="s">
        <v>33</v>
      </c>
      <c r="C261" s="25" t="s">
        <v>100</v>
      </c>
      <c r="D261" s="25" t="s">
        <v>317</v>
      </c>
      <c r="E261" s="25" t="s">
        <v>102</v>
      </c>
      <c r="F261" s="26"/>
      <c r="H261" s="53">
        <f t="shared" si="5"/>
        <v>0</v>
      </c>
      <c r="I261" s="127"/>
      <c r="J261" s="144"/>
      <c r="K261" s="38"/>
      <c r="L261" s="38"/>
      <c r="N261" s="91"/>
      <c r="O261" s="50"/>
      <c r="P261" s="50"/>
    </row>
    <row r="262" spans="1:16" ht="90.75" customHeight="1" hidden="1">
      <c r="A262" s="24" t="s">
        <v>318</v>
      </c>
      <c r="B262" s="25" t="s">
        <v>33</v>
      </c>
      <c r="C262" s="25" t="s">
        <v>100</v>
      </c>
      <c r="D262" s="25" t="s">
        <v>319</v>
      </c>
      <c r="E262" s="25"/>
      <c r="F262" s="26">
        <f>F263</f>
        <v>0</v>
      </c>
      <c r="H262" s="53">
        <f t="shared" si="5"/>
        <v>0</v>
      </c>
      <c r="I262" s="127"/>
      <c r="J262" s="144"/>
      <c r="K262" s="38"/>
      <c r="L262" s="38"/>
      <c r="N262" s="91"/>
      <c r="O262" s="50"/>
      <c r="P262" s="50"/>
    </row>
    <row r="263" spans="1:16" ht="28.5" customHeight="1" hidden="1">
      <c r="A263" s="24" t="s">
        <v>101</v>
      </c>
      <c r="B263" s="25" t="s">
        <v>33</v>
      </c>
      <c r="C263" s="25" t="s">
        <v>100</v>
      </c>
      <c r="D263" s="25" t="s">
        <v>319</v>
      </c>
      <c r="E263" s="25" t="s">
        <v>102</v>
      </c>
      <c r="F263" s="26"/>
      <c r="H263" s="53">
        <f t="shared" si="5"/>
        <v>0</v>
      </c>
      <c r="I263" s="127"/>
      <c r="J263" s="144"/>
      <c r="K263" s="38"/>
      <c r="L263" s="38"/>
      <c r="N263" s="91"/>
      <c r="O263" s="50"/>
      <c r="P263" s="50"/>
    </row>
    <row r="264" spans="1:16" ht="48.75" customHeight="1" hidden="1">
      <c r="A264" s="24"/>
      <c r="B264" s="25" t="s">
        <v>33</v>
      </c>
      <c r="C264" s="25" t="s">
        <v>100</v>
      </c>
      <c r="D264" s="25" t="s">
        <v>340</v>
      </c>
      <c r="E264" s="25"/>
      <c r="F264" s="26"/>
      <c r="H264" s="53">
        <f t="shared" si="5"/>
        <v>0</v>
      </c>
      <c r="I264" s="127"/>
      <c r="J264" s="144"/>
      <c r="K264" s="38"/>
      <c r="L264" s="38"/>
      <c r="N264" s="91"/>
      <c r="O264" s="50"/>
      <c r="P264" s="50"/>
    </row>
    <row r="265" spans="1:16" ht="28.5" customHeight="1" hidden="1">
      <c r="A265" s="24" t="s">
        <v>101</v>
      </c>
      <c r="B265" s="25" t="s">
        <v>33</v>
      </c>
      <c r="C265" s="25" t="s">
        <v>100</v>
      </c>
      <c r="D265" s="25" t="s">
        <v>340</v>
      </c>
      <c r="E265" s="25" t="s">
        <v>102</v>
      </c>
      <c r="F265" s="26"/>
      <c r="H265" s="53">
        <f t="shared" si="5"/>
        <v>0</v>
      </c>
      <c r="I265" s="127"/>
      <c r="J265" s="144"/>
      <c r="K265" s="38"/>
      <c r="L265" s="38"/>
      <c r="N265" s="91"/>
      <c r="O265" s="50"/>
      <c r="P265" s="50"/>
    </row>
    <row r="266" spans="1:16" ht="133.5" customHeight="1" hidden="1">
      <c r="A266" s="119" t="s">
        <v>374</v>
      </c>
      <c r="B266" s="25" t="s">
        <v>33</v>
      </c>
      <c r="C266" s="25" t="s">
        <v>100</v>
      </c>
      <c r="D266" s="25" t="s">
        <v>339</v>
      </c>
      <c r="E266" s="25"/>
      <c r="F266" s="26"/>
      <c r="H266" s="53">
        <f t="shared" si="5"/>
        <v>0</v>
      </c>
      <c r="I266" s="127"/>
      <c r="J266" s="144"/>
      <c r="K266" s="38"/>
      <c r="L266" s="38"/>
      <c r="N266" s="91"/>
      <c r="O266" s="50"/>
      <c r="P266" s="50"/>
    </row>
    <row r="267" spans="1:16" ht="28.5" customHeight="1" hidden="1">
      <c r="A267" s="24" t="s">
        <v>101</v>
      </c>
      <c r="B267" s="25" t="s">
        <v>33</v>
      </c>
      <c r="C267" s="25" t="s">
        <v>100</v>
      </c>
      <c r="D267" s="25" t="s">
        <v>339</v>
      </c>
      <c r="E267" s="25" t="s">
        <v>102</v>
      </c>
      <c r="F267" s="26"/>
      <c r="H267" s="53">
        <f t="shared" si="5"/>
        <v>0</v>
      </c>
      <c r="I267" s="127"/>
      <c r="J267" s="144"/>
      <c r="K267" s="38"/>
      <c r="L267" s="38"/>
      <c r="N267" s="91"/>
      <c r="O267" s="50"/>
      <c r="P267" s="50"/>
    </row>
    <row r="268" spans="1:16" ht="65.25" customHeight="1" hidden="1">
      <c r="A268" s="24" t="s">
        <v>375</v>
      </c>
      <c r="B268" s="25" t="s">
        <v>33</v>
      </c>
      <c r="C268" s="25" t="s">
        <v>100</v>
      </c>
      <c r="D268" s="25" t="s">
        <v>345</v>
      </c>
      <c r="E268" s="25"/>
      <c r="F268" s="26"/>
      <c r="H268" s="53">
        <f t="shared" si="5"/>
        <v>0</v>
      </c>
      <c r="I268" s="127"/>
      <c r="J268" s="144"/>
      <c r="K268" s="38"/>
      <c r="L268" s="38"/>
      <c r="N268" s="91"/>
      <c r="O268" s="50"/>
      <c r="P268" s="50"/>
    </row>
    <row r="269" spans="1:16" ht="82.5" customHeight="1" hidden="1">
      <c r="A269" s="24" t="s">
        <v>353</v>
      </c>
      <c r="B269" s="25" t="s">
        <v>33</v>
      </c>
      <c r="C269" s="25" t="s">
        <v>100</v>
      </c>
      <c r="D269" s="25" t="s">
        <v>345</v>
      </c>
      <c r="E269" s="25" t="s">
        <v>352</v>
      </c>
      <c r="F269" s="26"/>
      <c r="H269" s="53">
        <f t="shared" si="5"/>
        <v>0</v>
      </c>
      <c r="I269" s="127"/>
      <c r="J269" s="144"/>
      <c r="K269" s="38"/>
      <c r="L269" s="38"/>
      <c r="N269" s="91"/>
      <c r="O269" s="50"/>
      <c r="P269" s="50"/>
    </row>
    <row r="270" spans="1:16" ht="21" customHeight="1" hidden="1">
      <c r="A270" s="24" t="s">
        <v>51</v>
      </c>
      <c r="B270" s="25" t="s">
        <v>33</v>
      </c>
      <c r="C270" s="25" t="s">
        <v>100</v>
      </c>
      <c r="D270" s="25" t="s">
        <v>50</v>
      </c>
      <c r="E270" s="25"/>
      <c r="F270" s="26"/>
      <c r="H270" s="53">
        <f t="shared" si="5"/>
        <v>0</v>
      </c>
      <c r="I270" s="127"/>
      <c r="J270" s="144"/>
      <c r="K270" s="38"/>
      <c r="L270" s="38"/>
      <c r="N270" s="91"/>
      <c r="O270" s="50"/>
      <c r="P270" s="50"/>
    </row>
    <row r="271" spans="1:16" ht="30" customHeight="1" hidden="1">
      <c r="A271" s="24" t="s">
        <v>292</v>
      </c>
      <c r="B271" s="25" t="s">
        <v>33</v>
      </c>
      <c r="C271" s="25" t="s">
        <v>100</v>
      </c>
      <c r="D271" s="25" t="s">
        <v>236</v>
      </c>
      <c r="E271" s="25"/>
      <c r="F271" s="26"/>
      <c r="H271" s="53">
        <f t="shared" si="5"/>
        <v>0</v>
      </c>
      <c r="I271" s="127"/>
      <c r="J271" s="144"/>
      <c r="K271" s="38"/>
      <c r="L271" s="38"/>
      <c r="N271" s="91"/>
      <c r="O271" s="50"/>
      <c r="P271" s="50"/>
    </row>
    <row r="272" spans="1:16" ht="85.5" customHeight="1" hidden="1">
      <c r="A272" s="24" t="s">
        <v>376</v>
      </c>
      <c r="B272" s="25" t="s">
        <v>33</v>
      </c>
      <c r="C272" s="25" t="s">
        <v>100</v>
      </c>
      <c r="D272" s="25" t="s">
        <v>295</v>
      </c>
      <c r="E272" s="25"/>
      <c r="F272" s="26"/>
      <c r="H272" s="53">
        <f t="shared" si="5"/>
        <v>0</v>
      </c>
      <c r="I272" s="127"/>
      <c r="J272" s="144"/>
      <c r="K272" s="38"/>
      <c r="L272" s="38"/>
      <c r="N272" s="91"/>
      <c r="O272" s="50"/>
      <c r="P272" s="50"/>
    </row>
    <row r="273" spans="1:16" ht="62.25" customHeight="1" hidden="1">
      <c r="A273" s="24" t="s">
        <v>350</v>
      </c>
      <c r="B273" s="25" t="s">
        <v>33</v>
      </c>
      <c r="C273" s="25" t="s">
        <v>100</v>
      </c>
      <c r="D273" s="25" t="s">
        <v>295</v>
      </c>
      <c r="E273" s="25" t="s">
        <v>371</v>
      </c>
      <c r="F273" s="26"/>
      <c r="H273" s="53">
        <f t="shared" si="5"/>
        <v>0</v>
      </c>
      <c r="I273" s="127"/>
      <c r="J273" s="144"/>
      <c r="K273" s="38"/>
      <c r="L273" s="38"/>
      <c r="N273" s="91"/>
      <c r="O273" s="50"/>
      <c r="P273" s="50"/>
    </row>
    <row r="274" spans="1:16" ht="21.75" customHeight="1" hidden="1">
      <c r="A274" s="24" t="s">
        <v>229</v>
      </c>
      <c r="B274" s="25" t="s">
        <v>33</v>
      </c>
      <c r="C274" s="25" t="s">
        <v>100</v>
      </c>
      <c r="D274" s="25" t="s">
        <v>230</v>
      </c>
      <c r="E274" s="25"/>
      <c r="F274" s="26"/>
      <c r="H274" s="53">
        <f t="shared" si="5"/>
        <v>0</v>
      </c>
      <c r="I274" s="127"/>
      <c r="J274" s="144"/>
      <c r="K274" s="38"/>
      <c r="L274" s="38"/>
      <c r="N274" s="91"/>
      <c r="O274" s="50"/>
      <c r="P274" s="50"/>
    </row>
    <row r="275" spans="1:16" ht="32.25" customHeight="1" hidden="1">
      <c r="A275" s="24" t="s">
        <v>370</v>
      </c>
      <c r="B275" s="25" t="s">
        <v>33</v>
      </c>
      <c r="C275" s="25" t="s">
        <v>100</v>
      </c>
      <c r="D275" s="25" t="s">
        <v>232</v>
      </c>
      <c r="E275" s="25"/>
      <c r="F275" s="26"/>
      <c r="H275" s="53">
        <f t="shared" si="5"/>
        <v>0</v>
      </c>
      <c r="I275" s="127"/>
      <c r="J275" s="144"/>
      <c r="K275" s="38"/>
      <c r="L275" s="38"/>
      <c r="N275" s="91"/>
      <c r="O275" s="50"/>
      <c r="P275" s="50"/>
    </row>
    <row r="276" spans="1:16" ht="81" customHeight="1" hidden="1">
      <c r="A276" s="24" t="s">
        <v>369</v>
      </c>
      <c r="B276" s="25" t="s">
        <v>33</v>
      </c>
      <c r="C276" s="25" t="s">
        <v>100</v>
      </c>
      <c r="D276" s="25" t="s">
        <v>348</v>
      </c>
      <c r="E276" s="25"/>
      <c r="F276" s="26"/>
      <c r="H276" s="53">
        <f t="shared" si="5"/>
        <v>0</v>
      </c>
      <c r="I276" s="127"/>
      <c r="J276" s="144"/>
      <c r="K276" s="38"/>
      <c r="L276" s="38"/>
      <c r="N276" s="91"/>
      <c r="O276" s="50"/>
      <c r="P276" s="50"/>
    </row>
    <row r="277" spans="1:16" ht="69.75" customHeight="1" hidden="1">
      <c r="A277" s="24" t="s">
        <v>377</v>
      </c>
      <c r="B277" s="25" t="s">
        <v>33</v>
      </c>
      <c r="C277" s="25" t="s">
        <v>100</v>
      </c>
      <c r="D277" s="25" t="s">
        <v>348</v>
      </c>
      <c r="E277" s="25" t="s">
        <v>371</v>
      </c>
      <c r="F277" s="26"/>
      <c r="H277" s="53">
        <f t="shared" si="5"/>
        <v>0</v>
      </c>
      <c r="I277" s="127"/>
      <c r="J277" s="144"/>
      <c r="K277" s="38"/>
      <c r="L277" s="38"/>
      <c r="N277" s="91"/>
      <c r="O277" s="50"/>
      <c r="P277" s="50"/>
    </row>
    <row r="278" spans="1:16" ht="28.5" customHeight="1" hidden="1">
      <c r="A278" s="24"/>
      <c r="B278" s="25"/>
      <c r="C278" s="25"/>
      <c r="D278" s="25"/>
      <c r="E278" s="25"/>
      <c r="F278" s="26"/>
      <c r="H278" s="53">
        <f t="shared" si="5"/>
        <v>0</v>
      </c>
      <c r="I278" s="127"/>
      <c r="J278" s="144"/>
      <c r="K278" s="38"/>
      <c r="L278" s="38"/>
      <c r="N278" s="91"/>
      <c r="O278" s="50"/>
      <c r="P278" s="50"/>
    </row>
    <row r="279" spans="1:16" ht="28.5" customHeight="1" hidden="1">
      <c r="A279" s="24"/>
      <c r="B279" s="25"/>
      <c r="C279" s="25"/>
      <c r="D279" s="25"/>
      <c r="E279" s="25"/>
      <c r="F279" s="26"/>
      <c r="H279" s="53">
        <f t="shared" si="5"/>
        <v>0</v>
      </c>
      <c r="I279" s="127"/>
      <c r="J279" s="144"/>
      <c r="K279" s="38"/>
      <c r="L279" s="38"/>
      <c r="N279" s="91"/>
      <c r="O279" s="50"/>
      <c r="P279" s="50"/>
    </row>
    <row r="280" spans="1:16" ht="19.5" customHeight="1">
      <c r="A280" s="24" t="s">
        <v>80</v>
      </c>
      <c r="B280" s="25" t="s">
        <v>33</v>
      </c>
      <c r="C280" s="25" t="s">
        <v>451</v>
      </c>
      <c r="D280" s="25" t="s">
        <v>325</v>
      </c>
      <c r="E280" s="25"/>
      <c r="F280" s="26">
        <f>F281</f>
        <v>4145.6900000000005</v>
      </c>
      <c r="H280" s="53">
        <f t="shared" si="5"/>
        <v>4145.6900000000005</v>
      </c>
      <c r="I280" s="127">
        <f>I282+I285+I286</f>
        <v>0</v>
      </c>
      <c r="J280" s="144">
        <f>J281</f>
        <v>4145.6900000000005</v>
      </c>
      <c r="K280" s="38"/>
      <c r="L280" s="38"/>
      <c r="N280" s="91"/>
      <c r="O280" s="50"/>
      <c r="P280" s="50"/>
    </row>
    <row r="281" spans="1:16" ht="37.5" customHeight="1">
      <c r="A281" s="24" t="s">
        <v>479</v>
      </c>
      <c r="B281" s="25" t="s">
        <v>33</v>
      </c>
      <c r="C281" s="25" t="s">
        <v>451</v>
      </c>
      <c r="D281" s="25" t="s">
        <v>324</v>
      </c>
      <c r="E281" s="25"/>
      <c r="F281" s="26">
        <f>F282+F284</f>
        <v>4145.6900000000005</v>
      </c>
      <c r="H281" s="53">
        <f t="shared" si="5"/>
        <v>4145.6900000000005</v>
      </c>
      <c r="I281" s="127"/>
      <c r="J281" s="144">
        <f>J282+J284</f>
        <v>4145.6900000000005</v>
      </c>
      <c r="K281" s="38"/>
      <c r="L281" s="38"/>
      <c r="N281" s="91"/>
      <c r="O281" s="50"/>
      <c r="P281" s="50"/>
    </row>
    <row r="282" spans="1:16" ht="48" customHeight="1">
      <c r="A282" s="24" t="s">
        <v>395</v>
      </c>
      <c r="B282" s="25" t="s">
        <v>33</v>
      </c>
      <c r="C282" s="25" t="s">
        <v>451</v>
      </c>
      <c r="D282" s="25" t="s">
        <v>326</v>
      </c>
      <c r="E282" s="25"/>
      <c r="F282" s="26">
        <f>F283</f>
        <v>655</v>
      </c>
      <c r="H282" s="53">
        <f t="shared" si="5"/>
        <v>655</v>
      </c>
      <c r="I282" s="127"/>
      <c r="J282" s="156">
        <v>655</v>
      </c>
      <c r="K282" s="38"/>
      <c r="L282" s="38"/>
      <c r="N282" s="91"/>
      <c r="O282" s="50"/>
      <c r="P282" s="50"/>
    </row>
    <row r="283" spans="1:16" ht="24" customHeight="1">
      <c r="A283" s="24" t="s">
        <v>101</v>
      </c>
      <c r="B283" s="25" t="s">
        <v>33</v>
      </c>
      <c r="C283" s="25" t="s">
        <v>451</v>
      </c>
      <c r="D283" s="25" t="s">
        <v>326</v>
      </c>
      <c r="E283" s="25" t="s">
        <v>102</v>
      </c>
      <c r="F283" s="26">
        <v>655</v>
      </c>
      <c r="H283" s="53">
        <f t="shared" si="5"/>
        <v>0</v>
      </c>
      <c r="I283" s="127"/>
      <c r="J283" s="144"/>
      <c r="K283" s="38"/>
      <c r="L283" s="38"/>
      <c r="N283" s="91"/>
      <c r="O283" s="50"/>
      <c r="P283" s="50"/>
    </row>
    <row r="284" spans="1:16" ht="97.5" customHeight="1">
      <c r="A284" s="24" t="s">
        <v>508</v>
      </c>
      <c r="B284" s="25" t="s">
        <v>33</v>
      </c>
      <c r="C284" s="25" t="s">
        <v>451</v>
      </c>
      <c r="D284" s="25" t="s">
        <v>362</v>
      </c>
      <c r="E284" s="25"/>
      <c r="F284" s="26">
        <f>F285</f>
        <v>3490.69</v>
      </c>
      <c r="H284" s="53">
        <f t="shared" si="5"/>
        <v>3490.69</v>
      </c>
      <c r="I284" s="127"/>
      <c r="J284" s="144">
        <v>3490.69</v>
      </c>
      <c r="K284" s="38"/>
      <c r="L284" s="38"/>
      <c r="N284" s="91"/>
      <c r="O284" s="50"/>
      <c r="P284" s="50"/>
    </row>
    <row r="285" spans="1:16" ht="27" customHeight="1">
      <c r="A285" s="24" t="s">
        <v>101</v>
      </c>
      <c r="B285" s="25" t="s">
        <v>33</v>
      </c>
      <c r="C285" s="25" t="s">
        <v>451</v>
      </c>
      <c r="D285" s="25" t="s">
        <v>362</v>
      </c>
      <c r="E285" s="25" t="s">
        <v>102</v>
      </c>
      <c r="F285" s="26">
        <v>3490.69</v>
      </c>
      <c r="H285" s="53">
        <f t="shared" si="5"/>
        <v>0</v>
      </c>
      <c r="I285" s="127"/>
      <c r="J285" s="144"/>
      <c r="K285" s="38"/>
      <c r="L285" s="38"/>
      <c r="N285" s="91"/>
      <c r="O285" s="50"/>
      <c r="P285" s="50"/>
    </row>
    <row r="286" spans="1:16" ht="128.25" customHeight="1" hidden="1">
      <c r="A286" s="119" t="s">
        <v>378</v>
      </c>
      <c r="B286" s="25" t="s">
        <v>33</v>
      </c>
      <c r="C286" s="25" t="s">
        <v>100</v>
      </c>
      <c r="D286" s="25" t="s">
        <v>363</v>
      </c>
      <c r="E286" s="25"/>
      <c r="F286" s="26">
        <f>F287</f>
        <v>0</v>
      </c>
      <c r="H286" s="53">
        <f t="shared" si="5"/>
        <v>0</v>
      </c>
      <c r="I286" s="127"/>
      <c r="J286" s="144"/>
      <c r="K286" s="38"/>
      <c r="L286" s="38"/>
      <c r="N286" s="91"/>
      <c r="O286" s="50"/>
      <c r="P286" s="50"/>
    </row>
    <row r="287" spans="1:16" ht="28.5" customHeight="1" hidden="1">
      <c r="A287" s="24" t="s">
        <v>101</v>
      </c>
      <c r="B287" s="25" t="s">
        <v>33</v>
      </c>
      <c r="C287" s="25" t="s">
        <v>100</v>
      </c>
      <c r="D287" s="25" t="s">
        <v>363</v>
      </c>
      <c r="E287" s="25" t="s">
        <v>102</v>
      </c>
      <c r="F287" s="26"/>
      <c r="H287" s="53">
        <f t="shared" si="5"/>
        <v>0</v>
      </c>
      <c r="I287" s="127"/>
      <c r="J287" s="144"/>
      <c r="K287" s="38"/>
      <c r="L287" s="38"/>
      <c r="N287" s="91"/>
      <c r="O287" s="50"/>
      <c r="P287" s="50"/>
    </row>
    <row r="288" spans="1:16" ht="51" customHeight="1">
      <c r="A288" s="187" t="s">
        <v>467</v>
      </c>
      <c r="B288" s="19" t="s">
        <v>153</v>
      </c>
      <c r="C288" s="19" t="s">
        <v>45</v>
      </c>
      <c r="D288" s="19" t="s">
        <v>45</v>
      </c>
      <c r="E288" s="19" t="s">
        <v>45</v>
      </c>
      <c r="F288" s="20">
        <f>F289</f>
        <v>400</v>
      </c>
      <c r="H288" s="53">
        <f t="shared" si="5"/>
        <v>400</v>
      </c>
      <c r="I288" s="129">
        <f>I290</f>
        <v>0</v>
      </c>
      <c r="J288" s="152">
        <f>J290</f>
        <v>400</v>
      </c>
      <c r="K288" s="54">
        <f>K290</f>
        <v>0</v>
      </c>
      <c r="L288" s="38"/>
      <c r="N288" s="91"/>
      <c r="O288" s="50"/>
      <c r="P288" s="93"/>
    </row>
    <row r="289" spans="1:16" ht="22.5" customHeight="1">
      <c r="A289" s="21" t="s">
        <v>154</v>
      </c>
      <c r="B289" s="22" t="s">
        <v>153</v>
      </c>
      <c r="C289" s="22" t="s">
        <v>52</v>
      </c>
      <c r="D289" s="22" t="s">
        <v>45</v>
      </c>
      <c r="E289" s="22" t="s">
        <v>45</v>
      </c>
      <c r="F289" s="23">
        <f>F290</f>
        <v>400</v>
      </c>
      <c r="G289" s="7">
        <v>1</v>
      </c>
      <c r="H289" s="53">
        <f t="shared" si="5"/>
        <v>400</v>
      </c>
      <c r="I289" s="127"/>
      <c r="J289" s="155">
        <f>J290</f>
        <v>400</v>
      </c>
      <c r="K289" s="38"/>
      <c r="L289" s="38"/>
      <c r="N289" s="91"/>
      <c r="O289" s="50"/>
      <c r="P289" s="50"/>
    </row>
    <row r="290" spans="1:16" ht="26.25" customHeight="1">
      <c r="A290" s="24" t="s">
        <v>55</v>
      </c>
      <c r="B290" s="25" t="s">
        <v>153</v>
      </c>
      <c r="C290" s="25" t="s">
        <v>448</v>
      </c>
      <c r="D290" s="25" t="s">
        <v>45</v>
      </c>
      <c r="E290" s="25" t="s">
        <v>45</v>
      </c>
      <c r="F290" s="26">
        <f>F291+F294</f>
        <v>400</v>
      </c>
      <c r="H290" s="53">
        <f t="shared" si="5"/>
        <v>400</v>
      </c>
      <c r="I290" s="129">
        <f>I293</f>
        <v>0</v>
      </c>
      <c r="J290" s="152">
        <f>J291</f>
        <v>400</v>
      </c>
      <c r="K290" s="54">
        <f>K291</f>
        <v>0</v>
      </c>
      <c r="L290" s="38"/>
      <c r="N290" s="91"/>
      <c r="O290" s="50"/>
      <c r="P290" s="93"/>
    </row>
    <row r="291" spans="1:16" ht="51.75" customHeight="1">
      <c r="A291" s="24" t="s">
        <v>155</v>
      </c>
      <c r="B291" s="25" t="s">
        <v>153</v>
      </c>
      <c r="C291" s="25" t="s">
        <v>448</v>
      </c>
      <c r="D291" s="25" t="s">
        <v>156</v>
      </c>
      <c r="E291" s="25" t="s">
        <v>45</v>
      </c>
      <c r="F291" s="26">
        <f>F292</f>
        <v>400</v>
      </c>
      <c r="H291" s="53">
        <f t="shared" si="5"/>
        <v>400</v>
      </c>
      <c r="I291" s="127"/>
      <c r="J291" s="155">
        <f>J292</f>
        <v>400</v>
      </c>
      <c r="K291" s="38"/>
      <c r="L291" s="38"/>
      <c r="N291" s="91"/>
      <c r="O291" s="50"/>
      <c r="P291" s="50"/>
    </row>
    <row r="292" spans="1:16" ht="50.25" customHeight="1">
      <c r="A292" s="24" t="s">
        <v>445</v>
      </c>
      <c r="B292" s="25" t="s">
        <v>153</v>
      </c>
      <c r="C292" s="25" t="s">
        <v>448</v>
      </c>
      <c r="D292" s="25" t="s">
        <v>157</v>
      </c>
      <c r="E292" s="25" t="s">
        <v>45</v>
      </c>
      <c r="F292" s="26">
        <f>F293</f>
        <v>400</v>
      </c>
      <c r="H292" s="53">
        <f t="shared" si="5"/>
        <v>400</v>
      </c>
      <c r="I292" s="127"/>
      <c r="J292" s="155">
        <v>400</v>
      </c>
      <c r="K292" s="38"/>
      <c r="L292" s="38"/>
      <c r="N292" s="91"/>
      <c r="O292" s="50"/>
      <c r="P292" s="50"/>
    </row>
    <row r="293" spans="1:16" ht="30.75" customHeight="1">
      <c r="A293" s="24" t="s">
        <v>164</v>
      </c>
      <c r="B293" s="25" t="s">
        <v>153</v>
      </c>
      <c r="C293" s="25" t="s">
        <v>448</v>
      </c>
      <c r="D293" s="25" t="s">
        <v>157</v>
      </c>
      <c r="E293" s="25" t="s">
        <v>162</v>
      </c>
      <c r="F293" s="26">
        <v>400</v>
      </c>
      <c r="H293" s="53">
        <f t="shared" si="5"/>
        <v>0</v>
      </c>
      <c r="I293" s="127"/>
      <c r="J293" s="144"/>
      <c r="K293" s="38"/>
      <c r="L293" s="38"/>
      <c r="N293" s="91"/>
      <c r="O293" s="50"/>
      <c r="P293" s="50"/>
    </row>
    <row r="294" spans="1:16" ht="30.75" customHeight="1" hidden="1">
      <c r="A294" s="24" t="s">
        <v>218</v>
      </c>
      <c r="B294" s="25" t="s">
        <v>153</v>
      </c>
      <c r="C294" s="25" t="s">
        <v>54</v>
      </c>
      <c r="D294" s="25" t="s">
        <v>61</v>
      </c>
      <c r="E294" s="25"/>
      <c r="F294" s="26">
        <f>F295</f>
        <v>0</v>
      </c>
      <c r="H294" s="53">
        <f t="shared" si="5"/>
        <v>0</v>
      </c>
      <c r="I294" s="127"/>
      <c r="J294" s="144"/>
      <c r="K294" s="38"/>
      <c r="L294" s="38"/>
      <c r="N294" s="91"/>
      <c r="O294" s="50"/>
      <c r="P294" s="50"/>
    </row>
    <row r="295" spans="1:16" ht="30.75" customHeight="1" hidden="1">
      <c r="A295" s="24" t="s">
        <v>166</v>
      </c>
      <c r="B295" s="25" t="s">
        <v>153</v>
      </c>
      <c r="C295" s="25" t="s">
        <v>54</v>
      </c>
      <c r="D295" s="25" t="s">
        <v>167</v>
      </c>
      <c r="E295" s="25"/>
      <c r="F295" s="26">
        <f>F296</f>
        <v>0</v>
      </c>
      <c r="H295" s="53">
        <f t="shared" si="5"/>
        <v>0</v>
      </c>
      <c r="I295" s="127"/>
      <c r="J295" s="144"/>
      <c r="K295" s="38"/>
      <c r="L295" s="38"/>
      <c r="N295" s="91"/>
      <c r="O295" s="50"/>
      <c r="P295" s="50"/>
    </row>
    <row r="296" spans="1:16" ht="30.75" customHeight="1" hidden="1">
      <c r="A296" s="24" t="s">
        <v>219</v>
      </c>
      <c r="B296" s="25" t="s">
        <v>153</v>
      </c>
      <c r="C296" s="25" t="s">
        <v>54</v>
      </c>
      <c r="D296" s="25" t="s">
        <v>220</v>
      </c>
      <c r="E296" s="25"/>
      <c r="F296" s="26">
        <f>F297</f>
        <v>0</v>
      </c>
      <c r="H296" s="53">
        <f t="shared" si="5"/>
        <v>0</v>
      </c>
      <c r="I296" s="127"/>
      <c r="J296" s="144"/>
      <c r="K296" s="38"/>
      <c r="L296" s="38"/>
      <c r="N296" s="91"/>
      <c r="O296" s="50"/>
      <c r="P296" s="50"/>
    </row>
    <row r="297" spans="1:16" ht="30.75" customHeight="1" hidden="1">
      <c r="A297" s="24" t="s">
        <v>164</v>
      </c>
      <c r="B297" s="25" t="s">
        <v>153</v>
      </c>
      <c r="C297" s="25" t="s">
        <v>54</v>
      </c>
      <c r="D297" s="25" t="s">
        <v>221</v>
      </c>
      <c r="E297" s="25" t="s">
        <v>162</v>
      </c>
      <c r="F297" s="26"/>
      <c r="H297" s="53">
        <f t="shared" si="5"/>
        <v>0</v>
      </c>
      <c r="I297" s="127"/>
      <c r="J297" s="144"/>
      <c r="K297" s="38"/>
      <c r="L297" s="38"/>
      <c r="N297" s="91"/>
      <c r="O297" s="50"/>
      <c r="P297" s="50"/>
    </row>
    <row r="298" spans="1:16" s="3" customFormat="1" ht="35.25" customHeight="1">
      <c r="A298" s="187" t="s">
        <v>463</v>
      </c>
      <c r="B298" s="19" t="s">
        <v>0</v>
      </c>
      <c r="C298" s="19" t="s">
        <v>45</v>
      </c>
      <c r="D298" s="19" t="s">
        <v>45</v>
      </c>
      <c r="E298" s="19" t="s">
        <v>45</v>
      </c>
      <c r="F298" s="20">
        <f>F303</f>
        <v>24509.2</v>
      </c>
      <c r="G298" s="7"/>
      <c r="H298" s="53">
        <f t="shared" si="5"/>
        <v>24509.2</v>
      </c>
      <c r="I298" s="129">
        <f>I303+I299</f>
        <v>3570</v>
      </c>
      <c r="J298" s="152">
        <f>J303</f>
        <v>20939.2</v>
      </c>
      <c r="K298" s="54">
        <f>K303</f>
        <v>0</v>
      </c>
      <c r="L298" s="39"/>
      <c r="M298" s="3">
        <v>13</v>
      </c>
      <c r="N298" s="91"/>
      <c r="O298" s="94"/>
      <c r="P298" s="93"/>
    </row>
    <row r="299" spans="1:16" s="3" customFormat="1" ht="38.25" customHeight="1" hidden="1">
      <c r="A299" s="66" t="s">
        <v>262</v>
      </c>
      <c r="B299" s="22" t="s">
        <v>0</v>
      </c>
      <c r="C299" s="22" t="s">
        <v>263</v>
      </c>
      <c r="D299" s="22"/>
      <c r="E299" s="22"/>
      <c r="F299" s="23">
        <f>F300</f>
        <v>0</v>
      </c>
      <c r="G299" s="51">
        <v>3</v>
      </c>
      <c r="H299" s="53">
        <f t="shared" si="5"/>
        <v>0</v>
      </c>
      <c r="I299" s="137">
        <f>I302</f>
        <v>0</v>
      </c>
      <c r="J299" s="165"/>
      <c r="K299" s="76"/>
      <c r="L299" s="40"/>
      <c r="M299" s="4"/>
      <c r="N299" s="97"/>
      <c r="O299" s="95"/>
      <c r="P299" s="104"/>
    </row>
    <row r="300" spans="1:16" s="3" customFormat="1" ht="45" customHeight="1" hidden="1">
      <c r="A300" s="59" t="s">
        <v>264</v>
      </c>
      <c r="B300" s="25" t="s">
        <v>0</v>
      </c>
      <c r="C300" s="25" t="s">
        <v>265</v>
      </c>
      <c r="D300" s="25"/>
      <c r="E300" s="25"/>
      <c r="F300" s="26">
        <f>F301</f>
        <v>0</v>
      </c>
      <c r="G300" s="75"/>
      <c r="H300" s="53">
        <f aca="true" t="shared" si="6" ref="H300:H367">I300+J300</f>
        <v>0</v>
      </c>
      <c r="I300" s="137"/>
      <c r="J300" s="165"/>
      <c r="K300" s="76"/>
      <c r="L300" s="77"/>
      <c r="M300" s="78"/>
      <c r="N300" s="105"/>
      <c r="O300" s="106"/>
      <c r="P300" s="104"/>
    </row>
    <row r="301" spans="1:16" s="3" customFormat="1" ht="48.75" customHeight="1" hidden="1">
      <c r="A301" s="59" t="s">
        <v>266</v>
      </c>
      <c r="B301" s="25" t="s">
        <v>0</v>
      </c>
      <c r="C301" s="25" t="s">
        <v>265</v>
      </c>
      <c r="D301" s="25" t="s">
        <v>267</v>
      </c>
      <c r="E301" s="25"/>
      <c r="F301" s="26">
        <f>F302</f>
        <v>0</v>
      </c>
      <c r="G301" s="75"/>
      <c r="H301" s="53">
        <f t="shared" si="6"/>
        <v>0</v>
      </c>
      <c r="I301" s="137"/>
      <c r="J301" s="165"/>
      <c r="K301" s="76"/>
      <c r="L301" s="77"/>
      <c r="M301" s="78"/>
      <c r="N301" s="105"/>
      <c r="O301" s="106"/>
      <c r="P301" s="104"/>
    </row>
    <row r="302" spans="1:16" s="3" customFormat="1" ht="27" customHeight="1" hidden="1">
      <c r="A302" s="59" t="s">
        <v>254</v>
      </c>
      <c r="B302" s="25" t="s">
        <v>0</v>
      </c>
      <c r="C302" s="25" t="s">
        <v>265</v>
      </c>
      <c r="D302" s="25" t="s">
        <v>267</v>
      </c>
      <c r="E302" s="25" t="s">
        <v>162</v>
      </c>
      <c r="F302" s="26"/>
      <c r="G302" s="75"/>
      <c r="H302" s="53">
        <f t="shared" si="6"/>
        <v>0</v>
      </c>
      <c r="I302" s="137"/>
      <c r="J302" s="165"/>
      <c r="K302" s="76"/>
      <c r="L302" s="77"/>
      <c r="M302" s="78"/>
      <c r="N302" s="105"/>
      <c r="O302" s="106"/>
      <c r="P302" s="104"/>
    </row>
    <row r="303" spans="1:16" s="4" customFormat="1" ht="21" customHeight="1">
      <c r="A303" s="21" t="s">
        <v>452</v>
      </c>
      <c r="B303" s="22" t="s">
        <v>0</v>
      </c>
      <c r="C303" s="22" t="s">
        <v>107</v>
      </c>
      <c r="D303" s="22" t="s">
        <v>45</v>
      </c>
      <c r="E303" s="22" t="s">
        <v>45</v>
      </c>
      <c r="F303" s="23">
        <f>F304+F308+F325+F317</f>
        <v>24509.2</v>
      </c>
      <c r="G303" s="8">
        <v>9</v>
      </c>
      <c r="H303" s="53">
        <f t="shared" si="6"/>
        <v>24509.2</v>
      </c>
      <c r="I303" s="129">
        <f>I304+I308+I317+I325</f>
        <v>3570</v>
      </c>
      <c r="J303" s="152">
        <f>J304+J308+J317+J325</f>
        <v>20939.2</v>
      </c>
      <c r="K303" s="54">
        <f>K304+K308+K317+K325</f>
        <v>0</v>
      </c>
      <c r="L303" s="40"/>
      <c r="N303" s="91"/>
      <c r="O303" s="95"/>
      <c r="P303" s="93"/>
    </row>
    <row r="304" spans="1:16" ht="21.75" customHeight="1">
      <c r="A304" s="24" t="s">
        <v>110</v>
      </c>
      <c r="B304" s="25" t="s">
        <v>0</v>
      </c>
      <c r="C304" s="25" t="s">
        <v>109</v>
      </c>
      <c r="D304" s="25" t="s">
        <v>45</v>
      </c>
      <c r="E304" s="25" t="s">
        <v>45</v>
      </c>
      <c r="F304" s="26">
        <f>F305</f>
        <v>237.8</v>
      </c>
      <c r="H304" s="53">
        <f t="shared" si="6"/>
        <v>237.8</v>
      </c>
      <c r="I304" s="129">
        <f>I305</f>
        <v>0</v>
      </c>
      <c r="J304" s="152">
        <f>J305</f>
        <v>237.8</v>
      </c>
      <c r="K304" s="54">
        <f>K305</f>
        <v>0</v>
      </c>
      <c r="L304" s="38"/>
      <c r="N304" s="91"/>
      <c r="O304" s="50"/>
      <c r="P304" s="93"/>
    </row>
    <row r="305" spans="1:16" ht="31.5">
      <c r="A305" s="24" t="s">
        <v>112</v>
      </c>
      <c r="B305" s="25" t="s">
        <v>0</v>
      </c>
      <c r="C305" s="25" t="s">
        <v>109</v>
      </c>
      <c r="D305" s="25" t="s">
        <v>111</v>
      </c>
      <c r="E305" s="25" t="s">
        <v>45</v>
      </c>
      <c r="F305" s="26">
        <f>F306</f>
        <v>237.8</v>
      </c>
      <c r="H305" s="53">
        <f t="shared" si="6"/>
        <v>237.8</v>
      </c>
      <c r="I305" s="127"/>
      <c r="J305" s="144">
        <f>J306</f>
        <v>237.8</v>
      </c>
      <c r="K305" s="38"/>
      <c r="L305" s="38"/>
      <c r="N305" s="91"/>
      <c r="O305" s="50"/>
      <c r="P305" s="50"/>
    </row>
    <row r="306" spans="1:16" ht="34.5" customHeight="1">
      <c r="A306" s="24" t="s">
        <v>2</v>
      </c>
      <c r="B306" s="25" t="s">
        <v>0</v>
      </c>
      <c r="C306" s="25" t="s">
        <v>109</v>
      </c>
      <c r="D306" s="25" t="s">
        <v>113</v>
      </c>
      <c r="E306" s="25" t="s">
        <v>45</v>
      </c>
      <c r="F306" s="26">
        <f>F307</f>
        <v>237.8</v>
      </c>
      <c r="H306" s="53">
        <f t="shared" si="6"/>
        <v>237.8</v>
      </c>
      <c r="I306" s="127"/>
      <c r="J306" s="144">
        <v>237.8</v>
      </c>
      <c r="K306" s="38"/>
      <c r="L306" s="38"/>
      <c r="N306" s="91"/>
      <c r="O306" s="50"/>
      <c r="P306" s="50"/>
    </row>
    <row r="307" spans="1:16" ht="32.25" customHeight="1">
      <c r="A307" s="24" t="s">
        <v>60</v>
      </c>
      <c r="B307" s="25" t="s">
        <v>0</v>
      </c>
      <c r="C307" s="25" t="s">
        <v>109</v>
      </c>
      <c r="D307" s="25" t="s">
        <v>113</v>
      </c>
      <c r="E307" s="25" t="s">
        <v>59</v>
      </c>
      <c r="F307" s="26">
        <v>237.8</v>
      </c>
      <c r="H307" s="53">
        <f t="shared" si="6"/>
        <v>0</v>
      </c>
      <c r="I307" s="127"/>
      <c r="J307" s="144"/>
      <c r="K307" s="38"/>
      <c r="L307" s="38"/>
      <c r="N307" s="91"/>
      <c r="O307" s="50"/>
      <c r="P307" s="50"/>
    </row>
    <row r="308" spans="1:16" ht="21.75" customHeight="1">
      <c r="A308" s="24" t="s">
        <v>115</v>
      </c>
      <c r="B308" s="25" t="s">
        <v>0</v>
      </c>
      <c r="C308" s="25" t="s">
        <v>114</v>
      </c>
      <c r="D308" s="25" t="s">
        <v>45</v>
      </c>
      <c r="E308" s="25" t="s">
        <v>45</v>
      </c>
      <c r="F308" s="26">
        <f>F309+F312+F315</f>
        <v>15010.5</v>
      </c>
      <c r="H308" s="53">
        <f t="shared" si="6"/>
        <v>15010.5</v>
      </c>
      <c r="I308" s="129">
        <f>I309+I312+I315</f>
        <v>2095</v>
      </c>
      <c r="J308" s="152">
        <f>J309+J312+J315</f>
        <v>12915.5</v>
      </c>
      <c r="K308" s="54">
        <f>K309+K312+K315</f>
        <v>0</v>
      </c>
      <c r="L308" s="38"/>
      <c r="N308" s="91"/>
      <c r="O308" s="50"/>
      <c r="P308" s="93"/>
    </row>
    <row r="309" spans="1:16" ht="31.5">
      <c r="A309" s="24" t="s">
        <v>112</v>
      </c>
      <c r="B309" s="25" t="s">
        <v>0</v>
      </c>
      <c r="C309" s="25" t="s">
        <v>114</v>
      </c>
      <c r="D309" s="25" t="s">
        <v>1</v>
      </c>
      <c r="E309" s="25" t="s">
        <v>45</v>
      </c>
      <c r="F309" s="26">
        <f>F310</f>
        <v>8307.5</v>
      </c>
      <c r="H309" s="53">
        <f t="shared" si="6"/>
        <v>8307.5</v>
      </c>
      <c r="I309" s="127"/>
      <c r="J309" s="144">
        <f>J310</f>
        <v>8307.5</v>
      </c>
      <c r="K309" s="38"/>
      <c r="L309" s="38"/>
      <c r="N309" s="91"/>
      <c r="O309" s="50"/>
      <c r="P309" s="50"/>
    </row>
    <row r="310" spans="1:16" ht="31.5">
      <c r="A310" s="24" t="s">
        <v>58</v>
      </c>
      <c r="B310" s="25" t="s">
        <v>0</v>
      </c>
      <c r="C310" s="25" t="s">
        <v>114</v>
      </c>
      <c r="D310" s="25" t="s">
        <v>113</v>
      </c>
      <c r="E310" s="25" t="s">
        <v>45</v>
      </c>
      <c r="F310" s="26">
        <f>F311</f>
        <v>8307.5</v>
      </c>
      <c r="H310" s="53">
        <f t="shared" si="6"/>
        <v>8307.5</v>
      </c>
      <c r="I310" s="127"/>
      <c r="J310" s="144">
        <v>8307.5</v>
      </c>
      <c r="K310" s="38"/>
      <c r="L310" s="38"/>
      <c r="N310" s="91"/>
      <c r="O310" s="50"/>
      <c r="P310" s="50"/>
    </row>
    <row r="311" spans="1:16" ht="35.25" customHeight="1">
      <c r="A311" s="24" t="s">
        <v>60</v>
      </c>
      <c r="B311" s="25" t="s">
        <v>0</v>
      </c>
      <c r="C311" s="25" t="s">
        <v>114</v>
      </c>
      <c r="D311" s="25" t="s">
        <v>113</v>
      </c>
      <c r="E311" s="25" t="s">
        <v>59</v>
      </c>
      <c r="F311" s="26">
        <v>8307.5</v>
      </c>
      <c r="H311" s="53">
        <f t="shared" si="6"/>
        <v>0</v>
      </c>
      <c r="I311" s="127"/>
      <c r="J311" s="144"/>
      <c r="K311" s="38"/>
      <c r="L311" s="38"/>
      <c r="N311" s="91"/>
      <c r="O311" s="50"/>
      <c r="P311" s="50"/>
    </row>
    <row r="312" spans="1:16" ht="26.25" customHeight="1">
      <c r="A312" s="24" t="s">
        <v>180</v>
      </c>
      <c r="B312" s="25" t="s">
        <v>0</v>
      </c>
      <c r="C312" s="25" t="s">
        <v>114</v>
      </c>
      <c r="D312" s="25" t="s">
        <v>181</v>
      </c>
      <c r="E312" s="25" t="s">
        <v>45</v>
      </c>
      <c r="F312" s="26">
        <f>F313</f>
        <v>4608</v>
      </c>
      <c r="H312" s="53">
        <f t="shared" si="6"/>
        <v>4608</v>
      </c>
      <c r="I312" s="127"/>
      <c r="J312" s="156">
        <f>J313</f>
        <v>4608</v>
      </c>
      <c r="K312" s="38"/>
      <c r="L312" s="38"/>
      <c r="N312" s="91"/>
      <c r="O312" s="50"/>
      <c r="P312" s="50"/>
    </row>
    <row r="313" spans="1:16" ht="31.5">
      <c r="A313" s="24" t="s">
        <v>58</v>
      </c>
      <c r="B313" s="25" t="s">
        <v>0</v>
      </c>
      <c r="C313" s="25" t="s">
        <v>114</v>
      </c>
      <c r="D313" s="25" t="s">
        <v>182</v>
      </c>
      <c r="E313" s="25" t="s">
        <v>45</v>
      </c>
      <c r="F313" s="26">
        <f>F314</f>
        <v>4608</v>
      </c>
      <c r="H313" s="53">
        <f t="shared" si="6"/>
        <v>4608</v>
      </c>
      <c r="I313" s="127"/>
      <c r="J313" s="156">
        <f>4604+4</f>
        <v>4608</v>
      </c>
      <c r="K313" s="38"/>
      <c r="L313" s="38"/>
      <c r="N313" s="91"/>
      <c r="O313" s="50"/>
      <c r="P313" s="50"/>
    </row>
    <row r="314" spans="1:16" ht="35.25" customHeight="1">
      <c r="A314" s="24" t="s">
        <v>60</v>
      </c>
      <c r="B314" s="25" t="s">
        <v>0</v>
      </c>
      <c r="C314" s="25" t="s">
        <v>114</v>
      </c>
      <c r="D314" s="25" t="s">
        <v>182</v>
      </c>
      <c r="E314" s="25" t="s">
        <v>59</v>
      </c>
      <c r="F314" s="26">
        <f>4604+4</f>
        <v>4608</v>
      </c>
      <c r="H314" s="53">
        <f t="shared" si="6"/>
        <v>0</v>
      </c>
      <c r="I314" s="127"/>
      <c r="J314" s="144"/>
      <c r="K314" s="38"/>
      <c r="L314" s="38"/>
      <c r="N314" s="91"/>
      <c r="O314" s="50"/>
      <c r="P314" s="50"/>
    </row>
    <row r="315" spans="1:16" ht="66.75" customHeight="1">
      <c r="A315" s="24" t="s">
        <v>488</v>
      </c>
      <c r="B315" s="25" t="s">
        <v>0</v>
      </c>
      <c r="C315" s="25" t="s">
        <v>114</v>
      </c>
      <c r="D315" s="25" t="s">
        <v>122</v>
      </c>
      <c r="E315" s="25" t="s">
        <v>45</v>
      </c>
      <c r="F315" s="26">
        <f>F316</f>
        <v>2095</v>
      </c>
      <c r="H315" s="53">
        <f t="shared" si="6"/>
        <v>2095</v>
      </c>
      <c r="I315" s="127">
        <v>2095</v>
      </c>
      <c r="J315" s="144"/>
      <c r="K315" s="38"/>
      <c r="L315" s="38"/>
      <c r="N315" s="91"/>
      <c r="O315" s="50"/>
      <c r="P315" s="50"/>
    </row>
    <row r="316" spans="1:16" ht="34.5" customHeight="1">
      <c r="A316" s="24" t="s">
        <v>4</v>
      </c>
      <c r="B316" s="25" t="s">
        <v>0</v>
      </c>
      <c r="C316" s="25" t="s">
        <v>114</v>
      </c>
      <c r="D316" s="25" t="s">
        <v>122</v>
      </c>
      <c r="E316" s="25" t="s">
        <v>59</v>
      </c>
      <c r="F316" s="26">
        <v>2095</v>
      </c>
      <c r="H316" s="53">
        <f t="shared" si="6"/>
        <v>0</v>
      </c>
      <c r="I316" s="127"/>
      <c r="J316" s="144"/>
      <c r="K316" s="38"/>
      <c r="L316" s="38"/>
      <c r="N316" s="91"/>
      <c r="O316" s="50"/>
      <c r="P316" s="50"/>
    </row>
    <row r="317" spans="1:16" s="31" customFormat="1" ht="23.25" customHeight="1">
      <c r="A317" s="24" t="s">
        <v>3</v>
      </c>
      <c r="B317" s="25" t="s">
        <v>0</v>
      </c>
      <c r="C317" s="25" t="s">
        <v>168</v>
      </c>
      <c r="D317" s="25"/>
      <c r="E317" s="25"/>
      <c r="F317" s="26">
        <f>F318+F323</f>
        <v>7984.2</v>
      </c>
      <c r="G317" s="30"/>
      <c r="H317" s="53">
        <f t="shared" si="6"/>
        <v>7984.2</v>
      </c>
      <c r="I317" s="129">
        <f>I318+I323</f>
        <v>1475</v>
      </c>
      <c r="J317" s="152">
        <f>J318+J321</f>
        <v>6509.2</v>
      </c>
      <c r="K317" s="54">
        <f>K318+K321</f>
        <v>0</v>
      </c>
      <c r="L317" s="44"/>
      <c r="N317" s="91"/>
      <c r="O317" s="107"/>
      <c r="P317" s="93"/>
    </row>
    <row r="318" spans="1:16" s="31" customFormat="1" ht="36" customHeight="1">
      <c r="A318" s="24" t="s">
        <v>112</v>
      </c>
      <c r="B318" s="25" t="s">
        <v>0</v>
      </c>
      <c r="C318" s="25" t="s">
        <v>168</v>
      </c>
      <c r="D318" s="25" t="s">
        <v>111</v>
      </c>
      <c r="E318" s="25" t="s">
        <v>45</v>
      </c>
      <c r="F318" s="26">
        <f>F319</f>
        <v>6509.2</v>
      </c>
      <c r="G318" s="30"/>
      <c r="H318" s="53">
        <f t="shared" si="6"/>
        <v>6509.2</v>
      </c>
      <c r="I318" s="127"/>
      <c r="J318" s="158">
        <f>J319</f>
        <v>6509.2</v>
      </c>
      <c r="K318" s="44"/>
      <c r="L318" s="44"/>
      <c r="N318" s="91"/>
      <c r="O318" s="107"/>
      <c r="P318" s="107"/>
    </row>
    <row r="319" spans="1:16" s="31" customFormat="1" ht="33.75" customHeight="1">
      <c r="A319" s="24" t="s">
        <v>58</v>
      </c>
      <c r="B319" s="25" t="s">
        <v>0</v>
      </c>
      <c r="C319" s="25" t="s">
        <v>168</v>
      </c>
      <c r="D319" s="25" t="s">
        <v>113</v>
      </c>
      <c r="E319" s="25"/>
      <c r="F319" s="26">
        <f>F320</f>
        <v>6509.2</v>
      </c>
      <c r="G319" s="30"/>
      <c r="H319" s="53">
        <f t="shared" si="6"/>
        <v>6509.2</v>
      </c>
      <c r="I319" s="127"/>
      <c r="J319" s="154">
        <v>6509.2</v>
      </c>
      <c r="K319" s="44"/>
      <c r="L319" s="44"/>
      <c r="N319" s="91"/>
      <c r="O319" s="107"/>
      <c r="P319" s="107"/>
    </row>
    <row r="320" spans="1:16" s="31" customFormat="1" ht="35.25" customHeight="1">
      <c r="A320" s="24" t="s">
        <v>4</v>
      </c>
      <c r="B320" s="25" t="s">
        <v>0</v>
      </c>
      <c r="C320" s="25" t="s">
        <v>168</v>
      </c>
      <c r="D320" s="25" t="s">
        <v>113</v>
      </c>
      <c r="E320" s="25" t="s">
        <v>59</v>
      </c>
      <c r="F320" s="26">
        <v>6509.2</v>
      </c>
      <c r="G320" s="30"/>
      <c r="H320" s="53">
        <f t="shared" si="6"/>
        <v>0</v>
      </c>
      <c r="I320" s="127"/>
      <c r="J320" s="166"/>
      <c r="K320" s="44"/>
      <c r="L320" s="44"/>
      <c r="N320" s="91"/>
      <c r="O320" s="107"/>
      <c r="P320" s="107"/>
    </row>
    <row r="321" spans="1:16" s="31" customFormat="1" ht="71.25" customHeight="1" hidden="1">
      <c r="A321" s="24" t="s">
        <v>123</v>
      </c>
      <c r="B321" s="25" t="s">
        <v>0</v>
      </c>
      <c r="C321" s="25" t="s">
        <v>168</v>
      </c>
      <c r="D321" s="25" t="s">
        <v>122</v>
      </c>
      <c r="E321" s="25"/>
      <c r="F321" s="26">
        <f>F322</f>
        <v>0</v>
      </c>
      <c r="G321" s="30"/>
      <c r="H321" s="53">
        <f t="shared" si="6"/>
        <v>0</v>
      </c>
      <c r="I321" s="127"/>
      <c r="J321" s="166"/>
      <c r="K321" s="44"/>
      <c r="L321" s="44"/>
      <c r="N321" s="91"/>
      <c r="O321" s="107"/>
      <c r="P321" s="107"/>
    </row>
    <row r="322" spans="1:16" s="31" customFormat="1" ht="30.75" customHeight="1" hidden="1">
      <c r="A322" s="24" t="s">
        <v>4</v>
      </c>
      <c r="B322" s="25" t="s">
        <v>0</v>
      </c>
      <c r="C322" s="25" t="s">
        <v>168</v>
      </c>
      <c r="D322" s="25" t="s">
        <v>122</v>
      </c>
      <c r="E322" s="25" t="s">
        <v>59</v>
      </c>
      <c r="F322" s="26"/>
      <c r="G322" s="30"/>
      <c r="H322" s="53">
        <f t="shared" si="6"/>
        <v>0</v>
      </c>
      <c r="I322" s="127"/>
      <c r="J322" s="166"/>
      <c r="K322" s="44"/>
      <c r="L322" s="44"/>
      <c r="N322" s="91"/>
      <c r="O322" s="107"/>
      <c r="P322" s="107"/>
    </row>
    <row r="323" spans="1:16" s="31" customFormat="1" ht="67.5" customHeight="1">
      <c r="A323" s="24" t="s">
        <v>488</v>
      </c>
      <c r="B323" s="25" t="s">
        <v>0</v>
      </c>
      <c r="C323" s="25" t="s">
        <v>168</v>
      </c>
      <c r="D323" s="25" t="s">
        <v>122</v>
      </c>
      <c r="E323" s="25"/>
      <c r="F323" s="26">
        <f>F324</f>
        <v>1475</v>
      </c>
      <c r="G323" s="30"/>
      <c r="H323" s="53">
        <f>I323</f>
        <v>1475</v>
      </c>
      <c r="I323" s="127">
        <v>1475</v>
      </c>
      <c r="J323" s="166"/>
      <c r="K323" s="44"/>
      <c r="L323" s="44"/>
      <c r="N323" s="91"/>
      <c r="O323" s="107"/>
      <c r="P323" s="107"/>
    </row>
    <row r="324" spans="1:16" s="31" customFormat="1" ht="30.75" customHeight="1">
      <c r="A324" s="24" t="s">
        <v>4</v>
      </c>
      <c r="B324" s="25" t="s">
        <v>0</v>
      </c>
      <c r="C324" s="25" t="s">
        <v>168</v>
      </c>
      <c r="D324" s="25" t="s">
        <v>122</v>
      </c>
      <c r="E324" s="25" t="s">
        <v>59</v>
      </c>
      <c r="F324" s="26">
        <v>1475</v>
      </c>
      <c r="G324" s="30"/>
      <c r="H324" s="53"/>
      <c r="I324" s="127"/>
      <c r="J324" s="166"/>
      <c r="K324" s="44"/>
      <c r="L324" s="44"/>
      <c r="N324" s="91"/>
      <c r="O324" s="107"/>
      <c r="P324" s="107"/>
    </row>
    <row r="325" spans="1:16" s="31" customFormat="1" ht="24.75" customHeight="1">
      <c r="A325" s="24" t="s">
        <v>453</v>
      </c>
      <c r="B325" s="25" t="s">
        <v>0</v>
      </c>
      <c r="C325" s="25" t="s">
        <v>454</v>
      </c>
      <c r="D325" s="25" t="s">
        <v>45</v>
      </c>
      <c r="E325" s="25" t="s">
        <v>45</v>
      </c>
      <c r="F325" s="26">
        <f>F326+F329</f>
        <v>1276.7</v>
      </c>
      <c r="G325" s="30"/>
      <c r="H325" s="53">
        <f t="shared" si="6"/>
        <v>1276.7</v>
      </c>
      <c r="I325" s="129">
        <f>I326+I329</f>
        <v>0</v>
      </c>
      <c r="J325" s="152">
        <f>J326</f>
        <v>1276.7</v>
      </c>
      <c r="K325" s="54">
        <f>K326</f>
        <v>0</v>
      </c>
      <c r="L325" s="44"/>
      <c r="N325" s="91"/>
      <c r="O325" s="107"/>
      <c r="P325" s="93"/>
    </row>
    <row r="326" spans="1:16" s="31" customFormat="1" ht="96" customHeight="1">
      <c r="A326" s="24" t="s">
        <v>119</v>
      </c>
      <c r="B326" s="25" t="s">
        <v>0</v>
      </c>
      <c r="C326" s="25" t="s">
        <v>454</v>
      </c>
      <c r="D326" s="25" t="s">
        <v>118</v>
      </c>
      <c r="E326" s="25" t="s">
        <v>45</v>
      </c>
      <c r="F326" s="26">
        <f>F327</f>
        <v>1276.7</v>
      </c>
      <c r="G326" s="30"/>
      <c r="H326" s="53">
        <f t="shared" si="6"/>
        <v>1276.7</v>
      </c>
      <c r="I326" s="127"/>
      <c r="J326" s="158">
        <f>J327</f>
        <v>1276.7</v>
      </c>
      <c r="K326" s="44"/>
      <c r="L326" s="44"/>
      <c r="N326" s="91"/>
      <c r="O326" s="107"/>
      <c r="P326" s="107"/>
    </row>
    <row r="327" spans="1:16" s="31" customFormat="1" ht="36" customHeight="1">
      <c r="A327" s="24" t="s">
        <v>58</v>
      </c>
      <c r="B327" s="25" t="s">
        <v>0</v>
      </c>
      <c r="C327" s="25" t="s">
        <v>454</v>
      </c>
      <c r="D327" s="25" t="s">
        <v>120</v>
      </c>
      <c r="E327" s="25" t="s">
        <v>45</v>
      </c>
      <c r="F327" s="26">
        <f>F328</f>
        <v>1276.7</v>
      </c>
      <c r="G327" s="30"/>
      <c r="H327" s="53">
        <f t="shared" si="6"/>
        <v>1276.7</v>
      </c>
      <c r="I327" s="127"/>
      <c r="J327" s="154">
        <v>1276.7</v>
      </c>
      <c r="K327" s="44"/>
      <c r="L327" s="44"/>
      <c r="N327" s="91"/>
      <c r="O327" s="107"/>
      <c r="P327" s="107"/>
    </row>
    <row r="328" spans="1:16" s="31" customFormat="1" ht="36.75" customHeight="1">
      <c r="A328" s="24" t="s">
        <v>60</v>
      </c>
      <c r="B328" s="25" t="s">
        <v>0</v>
      </c>
      <c r="C328" s="25" t="s">
        <v>454</v>
      </c>
      <c r="D328" s="25" t="s">
        <v>120</v>
      </c>
      <c r="E328" s="25" t="s">
        <v>59</v>
      </c>
      <c r="F328" s="26">
        <v>1276.7</v>
      </c>
      <c r="G328" s="30"/>
      <c r="H328" s="53">
        <f t="shared" si="6"/>
        <v>0</v>
      </c>
      <c r="I328" s="127"/>
      <c r="J328" s="166"/>
      <c r="K328" s="44"/>
      <c r="L328" s="44"/>
      <c r="N328" s="91"/>
      <c r="O328" s="107"/>
      <c r="P328" s="107"/>
    </row>
    <row r="329" spans="1:16" s="31" customFormat="1" ht="33.75" customHeight="1" hidden="1">
      <c r="A329" s="24" t="s">
        <v>280</v>
      </c>
      <c r="B329" s="25" t="s">
        <v>0</v>
      </c>
      <c r="C329" s="25" t="s">
        <v>116</v>
      </c>
      <c r="D329" s="25" t="s">
        <v>50</v>
      </c>
      <c r="E329" s="25"/>
      <c r="F329" s="26">
        <f>F330</f>
        <v>0</v>
      </c>
      <c r="G329" s="30"/>
      <c r="H329" s="53">
        <f t="shared" si="6"/>
        <v>0</v>
      </c>
      <c r="I329" s="127"/>
      <c r="J329" s="158">
        <f>J331</f>
        <v>0</v>
      </c>
      <c r="K329" s="44"/>
      <c r="L329" s="44"/>
      <c r="N329" s="91"/>
      <c r="O329" s="107"/>
      <c r="P329" s="107"/>
    </row>
    <row r="330" spans="1:16" s="31" customFormat="1" ht="50.25" customHeight="1" hidden="1">
      <c r="A330" s="24" t="s">
        <v>281</v>
      </c>
      <c r="B330" s="25" t="s">
        <v>0</v>
      </c>
      <c r="C330" s="25" t="s">
        <v>116</v>
      </c>
      <c r="D330" s="25" t="s">
        <v>282</v>
      </c>
      <c r="E330" s="25"/>
      <c r="F330" s="26">
        <f>F331</f>
        <v>0</v>
      </c>
      <c r="G330" s="30"/>
      <c r="H330" s="53">
        <f t="shared" si="6"/>
        <v>0</v>
      </c>
      <c r="I330" s="127"/>
      <c r="J330" s="158"/>
      <c r="K330" s="44"/>
      <c r="L330" s="44"/>
      <c r="N330" s="91"/>
      <c r="O330" s="107"/>
      <c r="P330" s="107"/>
    </row>
    <row r="331" spans="1:16" s="31" customFormat="1" ht="33.75" customHeight="1" hidden="1">
      <c r="A331" s="24" t="s">
        <v>283</v>
      </c>
      <c r="B331" s="25" t="s">
        <v>0</v>
      </c>
      <c r="C331" s="25" t="s">
        <v>284</v>
      </c>
      <c r="D331" s="25" t="s">
        <v>285</v>
      </c>
      <c r="E331" s="25" t="s">
        <v>183</v>
      </c>
      <c r="F331" s="26"/>
      <c r="G331" s="30"/>
      <c r="H331" s="53">
        <f t="shared" si="6"/>
        <v>0</v>
      </c>
      <c r="I331" s="127"/>
      <c r="J331" s="158"/>
      <c r="K331" s="44"/>
      <c r="L331" s="44"/>
      <c r="N331" s="91"/>
      <c r="O331" s="107"/>
      <c r="P331" s="107"/>
    </row>
    <row r="332" spans="1:16" s="3" customFormat="1" ht="33" customHeight="1">
      <c r="A332" s="187" t="s">
        <v>464</v>
      </c>
      <c r="B332" s="19" t="s">
        <v>7</v>
      </c>
      <c r="C332" s="19" t="s">
        <v>45</v>
      </c>
      <c r="D332" s="19" t="s">
        <v>45</v>
      </c>
      <c r="E332" s="19" t="s">
        <v>45</v>
      </c>
      <c r="F332" s="20">
        <f>F333+F340</f>
        <v>35427.700000000004</v>
      </c>
      <c r="G332" s="7"/>
      <c r="H332" s="53">
        <f t="shared" si="6"/>
        <v>35427.700000000004</v>
      </c>
      <c r="I332" s="129">
        <f>I333+I340</f>
        <v>1909.6000000000001</v>
      </c>
      <c r="J332" s="152">
        <f>J333+J340</f>
        <v>33518.100000000006</v>
      </c>
      <c r="K332" s="54">
        <f>K333+K340</f>
        <v>0</v>
      </c>
      <c r="L332" s="39"/>
      <c r="M332" s="3">
        <v>16</v>
      </c>
      <c r="N332" s="91"/>
      <c r="O332" s="94"/>
      <c r="P332" s="93"/>
    </row>
    <row r="333" spans="1:16" s="4" customFormat="1" ht="24.75" customHeight="1">
      <c r="A333" s="21" t="s">
        <v>72</v>
      </c>
      <c r="B333" s="22" t="s">
        <v>7</v>
      </c>
      <c r="C333" s="22" t="s">
        <v>71</v>
      </c>
      <c r="D333" s="22" t="s">
        <v>45</v>
      </c>
      <c r="E333" s="22" t="s">
        <v>45</v>
      </c>
      <c r="F333" s="23">
        <f>F334</f>
        <v>4354.3</v>
      </c>
      <c r="G333" s="8">
        <v>7</v>
      </c>
      <c r="H333" s="53">
        <f t="shared" si="6"/>
        <v>4354.3</v>
      </c>
      <c r="I333" s="129">
        <f>I334</f>
        <v>488.7</v>
      </c>
      <c r="J333" s="152">
        <f>J334</f>
        <v>3865.6</v>
      </c>
      <c r="K333" s="54">
        <f>K334</f>
        <v>0</v>
      </c>
      <c r="L333" s="40"/>
      <c r="N333" s="91"/>
      <c r="O333" s="95"/>
      <c r="P333" s="93"/>
    </row>
    <row r="334" spans="1:16" s="58" customFormat="1" ht="19.5" customHeight="1">
      <c r="A334" s="24" t="s">
        <v>125</v>
      </c>
      <c r="B334" s="25" t="s">
        <v>7</v>
      </c>
      <c r="C334" s="25" t="s">
        <v>124</v>
      </c>
      <c r="D334" s="25" t="s">
        <v>45</v>
      </c>
      <c r="E334" s="25" t="s">
        <v>45</v>
      </c>
      <c r="F334" s="26">
        <f>F335+F338</f>
        <v>4354.3</v>
      </c>
      <c r="G334" s="7"/>
      <c r="H334" s="53">
        <f t="shared" si="6"/>
        <v>4354.3</v>
      </c>
      <c r="I334" s="129">
        <f>I335+I338</f>
        <v>488.7</v>
      </c>
      <c r="J334" s="152">
        <f>J335</f>
        <v>3865.6</v>
      </c>
      <c r="K334" s="54">
        <f>K337</f>
        <v>0</v>
      </c>
      <c r="L334" s="57"/>
      <c r="N334" s="91"/>
      <c r="O334" s="108"/>
      <c r="P334" s="93"/>
    </row>
    <row r="335" spans="1:16" s="58" customFormat="1" ht="21.75" customHeight="1">
      <c r="A335" s="24" t="s">
        <v>127</v>
      </c>
      <c r="B335" s="25" t="s">
        <v>7</v>
      </c>
      <c r="C335" s="25" t="s">
        <v>124</v>
      </c>
      <c r="D335" s="25" t="s">
        <v>126</v>
      </c>
      <c r="E335" s="25" t="s">
        <v>45</v>
      </c>
      <c r="F335" s="26">
        <f>F336</f>
        <v>4105.3</v>
      </c>
      <c r="G335" s="7"/>
      <c r="H335" s="53">
        <f t="shared" si="6"/>
        <v>4105.3</v>
      </c>
      <c r="I335" s="127">
        <f>I336</f>
        <v>239.7</v>
      </c>
      <c r="J335" s="151">
        <f>J336</f>
        <v>3865.6</v>
      </c>
      <c r="K335" s="57"/>
      <c r="L335" s="57"/>
      <c r="N335" s="91"/>
      <c r="O335" s="108"/>
      <c r="P335" s="108"/>
    </row>
    <row r="336" spans="1:16" s="58" customFormat="1" ht="33.75" customHeight="1">
      <c r="A336" s="24" t="s">
        <v>58</v>
      </c>
      <c r="B336" s="25" t="s">
        <v>7</v>
      </c>
      <c r="C336" s="25" t="s">
        <v>124</v>
      </c>
      <c r="D336" s="25" t="s">
        <v>128</v>
      </c>
      <c r="E336" s="25" t="s">
        <v>45</v>
      </c>
      <c r="F336" s="26">
        <f>F337</f>
        <v>4105.3</v>
      </c>
      <c r="G336" s="7"/>
      <c r="H336" s="53">
        <f t="shared" si="6"/>
        <v>4105.3</v>
      </c>
      <c r="I336" s="127">
        <v>239.7</v>
      </c>
      <c r="J336" s="151">
        <v>3865.6</v>
      </c>
      <c r="K336" s="57"/>
      <c r="L336" s="57"/>
      <c r="N336" s="91"/>
      <c r="O336" s="108"/>
      <c r="P336" s="108"/>
    </row>
    <row r="337" spans="1:16" s="58" customFormat="1" ht="36.75" customHeight="1">
      <c r="A337" s="24" t="s">
        <v>60</v>
      </c>
      <c r="B337" s="25" t="s">
        <v>7</v>
      </c>
      <c r="C337" s="25" t="s">
        <v>124</v>
      </c>
      <c r="D337" s="25" t="s">
        <v>128</v>
      </c>
      <c r="E337" s="25" t="s">
        <v>59</v>
      </c>
      <c r="F337" s="26">
        <v>4105.3</v>
      </c>
      <c r="G337" s="7"/>
      <c r="H337" s="53">
        <f t="shared" si="6"/>
        <v>0</v>
      </c>
      <c r="I337" s="127"/>
      <c r="J337" s="151"/>
      <c r="K337" s="57"/>
      <c r="L337" s="57"/>
      <c r="N337" s="91"/>
      <c r="O337" s="108"/>
      <c r="P337" s="108"/>
    </row>
    <row r="338" spans="1:16" s="58" customFormat="1" ht="52.5" customHeight="1">
      <c r="A338" s="24" t="s">
        <v>481</v>
      </c>
      <c r="B338" s="25" t="s">
        <v>7</v>
      </c>
      <c r="C338" s="25" t="s">
        <v>124</v>
      </c>
      <c r="D338" s="25" t="s">
        <v>482</v>
      </c>
      <c r="E338" s="25"/>
      <c r="F338" s="26">
        <v>249</v>
      </c>
      <c r="G338" s="7"/>
      <c r="H338" s="53">
        <f>I338</f>
        <v>249</v>
      </c>
      <c r="I338" s="127">
        <v>249</v>
      </c>
      <c r="J338" s="151"/>
      <c r="K338" s="57"/>
      <c r="L338" s="57"/>
      <c r="N338" s="91"/>
      <c r="O338" s="108"/>
      <c r="P338" s="108"/>
    </row>
    <row r="339" spans="1:16" s="58" customFormat="1" ht="36.75" customHeight="1">
      <c r="A339" s="24" t="s">
        <v>60</v>
      </c>
      <c r="B339" s="25" t="s">
        <v>7</v>
      </c>
      <c r="C339" s="25" t="s">
        <v>124</v>
      </c>
      <c r="D339" s="25" t="s">
        <v>482</v>
      </c>
      <c r="E339" s="25" t="s">
        <v>59</v>
      </c>
      <c r="F339" s="26">
        <v>249</v>
      </c>
      <c r="G339" s="7"/>
      <c r="H339" s="53"/>
      <c r="I339" s="127"/>
      <c r="J339" s="151"/>
      <c r="K339" s="57"/>
      <c r="L339" s="57"/>
      <c r="N339" s="91"/>
      <c r="O339" s="108"/>
      <c r="P339" s="108"/>
    </row>
    <row r="340" spans="1:16" s="4" customFormat="1" ht="27" customHeight="1">
      <c r="A340" s="21" t="s">
        <v>455</v>
      </c>
      <c r="B340" s="22" t="s">
        <v>7</v>
      </c>
      <c r="C340" s="22" t="s">
        <v>73</v>
      </c>
      <c r="D340" s="22" t="s">
        <v>45</v>
      </c>
      <c r="E340" s="22" t="s">
        <v>45</v>
      </c>
      <c r="F340" s="23">
        <f>F341+F354</f>
        <v>31073.4</v>
      </c>
      <c r="G340" s="8">
        <v>8</v>
      </c>
      <c r="H340" s="53">
        <f t="shared" si="6"/>
        <v>31073.400000000005</v>
      </c>
      <c r="I340" s="129">
        <f>I341+I354</f>
        <v>1420.9</v>
      </c>
      <c r="J340" s="129">
        <f>J341+J354</f>
        <v>29652.500000000004</v>
      </c>
      <c r="K340" s="54">
        <f>K341+K354</f>
        <v>0</v>
      </c>
      <c r="L340" s="40"/>
      <c r="N340" s="91"/>
      <c r="O340" s="95"/>
      <c r="P340" s="93"/>
    </row>
    <row r="341" spans="1:16" ht="19.5" customHeight="1">
      <c r="A341" s="24" t="s">
        <v>132</v>
      </c>
      <c r="B341" s="25" t="s">
        <v>7</v>
      </c>
      <c r="C341" s="25" t="s">
        <v>131</v>
      </c>
      <c r="D341" s="25" t="s">
        <v>45</v>
      </c>
      <c r="E341" s="25" t="s">
        <v>45</v>
      </c>
      <c r="F341" s="26">
        <f>F342+F348+F345+F351</f>
        <v>28997.2</v>
      </c>
      <c r="H341" s="53">
        <f t="shared" si="6"/>
        <v>28997.200000000004</v>
      </c>
      <c r="I341" s="129">
        <f>I342+I348+I345+I353+I351</f>
        <v>1420.9</v>
      </c>
      <c r="J341" s="152">
        <f>J342+J348+J345</f>
        <v>27576.300000000003</v>
      </c>
      <c r="K341" s="54">
        <f>K342+K348</f>
        <v>0</v>
      </c>
      <c r="L341" s="38"/>
      <c r="N341" s="91"/>
      <c r="O341" s="50"/>
      <c r="P341" s="93"/>
    </row>
    <row r="342" spans="1:16" ht="37.5" customHeight="1">
      <c r="A342" s="24" t="s">
        <v>134</v>
      </c>
      <c r="B342" s="25" t="s">
        <v>7</v>
      </c>
      <c r="C342" s="25" t="s">
        <v>131</v>
      </c>
      <c r="D342" s="25" t="s">
        <v>133</v>
      </c>
      <c r="E342" s="25" t="s">
        <v>45</v>
      </c>
      <c r="F342" s="26">
        <f>F343</f>
        <v>20070.6</v>
      </c>
      <c r="H342" s="53">
        <f t="shared" si="6"/>
        <v>20070.600000000002</v>
      </c>
      <c r="I342" s="127">
        <f>I343</f>
        <v>1363.9</v>
      </c>
      <c r="J342" s="144">
        <f>J343</f>
        <v>18706.7</v>
      </c>
      <c r="K342" s="38"/>
      <c r="L342" s="38"/>
      <c r="N342" s="91"/>
      <c r="O342" s="50"/>
      <c r="P342" s="50"/>
    </row>
    <row r="343" spans="1:16" ht="31.5">
      <c r="A343" s="24" t="s">
        <v>58</v>
      </c>
      <c r="B343" s="25" t="s">
        <v>7</v>
      </c>
      <c r="C343" s="25" t="s">
        <v>131</v>
      </c>
      <c r="D343" s="25" t="s">
        <v>135</v>
      </c>
      <c r="E343" s="25" t="s">
        <v>45</v>
      </c>
      <c r="F343" s="26">
        <f>F344</f>
        <v>20070.6</v>
      </c>
      <c r="H343" s="53">
        <f t="shared" si="6"/>
        <v>20070.600000000002</v>
      </c>
      <c r="I343" s="127">
        <f>1274.9+63.5+25.5</f>
        <v>1363.9</v>
      </c>
      <c r="J343" s="144">
        <v>18706.7</v>
      </c>
      <c r="K343" s="38"/>
      <c r="L343" s="38"/>
      <c r="N343" s="91"/>
      <c r="O343" s="50"/>
      <c r="P343" s="50"/>
    </row>
    <row r="344" spans="1:16" ht="33" customHeight="1">
      <c r="A344" s="24" t="s">
        <v>60</v>
      </c>
      <c r="B344" s="25" t="s">
        <v>7</v>
      </c>
      <c r="C344" s="25" t="s">
        <v>131</v>
      </c>
      <c r="D344" s="25" t="s">
        <v>135</v>
      </c>
      <c r="E344" s="25" t="s">
        <v>59</v>
      </c>
      <c r="F344" s="26">
        <v>20070.6</v>
      </c>
      <c r="H344" s="53">
        <f t="shared" si="6"/>
        <v>0</v>
      </c>
      <c r="I344" s="127"/>
      <c r="J344" s="144"/>
      <c r="K344" s="38"/>
      <c r="L344" s="38"/>
      <c r="N344" s="91"/>
      <c r="O344" s="50"/>
      <c r="P344" s="50"/>
    </row>
    <row r="345" spans="1:16" ht="24" customHeight="1">
      <c r="A345" s="24" t="s">
        <v>243</v>
      </c>
      <c r="B345" s="25" t="s">
        <v>7</v>
      </c>
      <c r="C345" s="25" t="s">
        <v>131</v>
      </c>
      <c r="D345" s="25" t="s">
        <v>244</v>
      </c>
      <c r="E345" s="25"/>
      <c r="F345" s="26">
        <f>F346</f>
        <v>1229.9</v>
      </c>
      <c r="H345" s="53">
        <f t="shared" si="6"/>
        <v>1229.9</v>
      </c>
      <c r="I345" s="127"/>
      <c r="J345" s="144">
        <f>J346</f>
        <v>1229.9</v>
      </c>
      <c r="K345" s="38"/>
      <c r="L345" s="38"/>
      <c r="N345" s="91"/>
      <c r="O345" s="50"/>
      <c r="P345" s="50"/>
    </row>
    <row r="346" spans="1:16" ht="33.75" customHeight="1">
      <c r="A346" s="24" t="s">
        <v>58</v>
      </c>
      <c r="B346" s="25" t="s">
        <v>7</v>
      </c>
      <c r="C346" s="25" t="s">
        <v>131</v>
      </c>
      <c r="D346" s="25" t="s">
        <v>245</v>
      </c>
      <c r="E346" s="25"/>
      <c r="F346" s="26">
        <f>F347</f>
        <v>1229.9</v>
      </c>
      <c r="H346" s="53">
        <f t="shared" si="6"/>
        <v>1229.9</v>
      </c>
      <c r="I346" s="127"/>
      <c r="J346" s="144">
        <v>1229.9</v>
      </c>
      <c r="K346" s="38"/>
      <c r="L346" s="38"/>
      <c r="N346" s="91"/>
      <c r="O346" s="50"/>
      <c r="P346" s="50"/>
    </row>
    <row r="347" spans="1:16" ht="31.5" customHeight="1">
      <c r="A347" s="24" t="s">
        <v>60</v>
      </c>
      <c r="B347" s="25" t="s">
        <v>7</v>
      </c>
      <c r="C347" s="25" t="s">
        <v>131</v>
      </c>
      <c r="D347" s="25" t="s">
        <v>245</v>
      </c>
      <c r="E347" s="25" t="s">
        <v>59</v>
      </c>
      <c r="F347" s="26">
        <v>1229.9</v>
      </c>
      <c r="H347" s="53">
        <f t="shared" si="6"/>
        <v>0</v>
      </c>
      <c r="I347" s="127"/>
      <c r="J347" s="144"/>
      <c r="K347" s="38"/>
      <c r="L347" s="38"/>
      <c r="N347" s="91"/>
      <c r="O347" s="50"/>
      <c r="P347" s="50"/>
    </row>
    <row r="348" spans="1:16" ht="23.25" customHeight="1">
      <c r="A348" s="24" t="s">
        <v>137</v>
      </c>
      <c r="B348" s="25" t="s">
        <v>7</v>
      </c>
      <c r="C348" s="25" t="s">
        <v>131</v>
      </c>
      <c r="D348" s="25" t="s">
        <v>136</v>
      </c>
      <c r="E348" s="25" t="s">
        <v>45</v>
      </c>
      <c r="F348" s="26">
        <f>F349</f>
        <v>7639.7</v>
      </c>
      <c r="H348" s="53">
        <f t="shared" si="6"/>
        <v>7639.7</v>
      </c>
      <c r="I348" s="127"/>
      <c r="J348" s="144">
        <f>J349</f>
        <v>7639.7</v>
      </c>
      <c r="K348" s="38"/>
      <c r="L348" s="38"/>
      <c r="N348" s="91"/>
      <c r="O348" s="50"/>
      <c r="P348" s="50"/>
    </row>
    <row r="349" spans="1:16" ht="31.5">
      <c r="A349" s="24" t="s">
        <v>58</v>
      </c>
      <c r="B349" s="25" t="s">
        <v>7</v>
      </c>
      <c r="C349" s="25" t="s">
        <v>131</v>
      </c>
      <c r="D349" s="25" t="s">
        <v>138</v>
      </c>
      <c r="E349" s="25" t="s">
        <v>45</v>
      </c>
      <c r="F349" s="26">
        <f>F350</f>
        <v>7639.7</v>
      </c>
      <c r="H349" s="53">
        <f t="shared" si="6"/>
        <v>7639.7</v>
      </c>
      <c r="I349" s="127"/>
      <c r="J349" s="144">
        <v>7639.7</v>
      </c>
      <c r="K349" s="38"/>
      <c r="L349" s="38"/>
      <c r="N349" s="91"/>
      <c r="O349" s="50"/>
      <c r="P349" s="50"/>
    </row>
    <row r="350" spans="1:16" ht="33" customHeight="1">
      <c r="A350" s="24" t="s">
        <v>60</v>
      </c>
      <c r="B350" s="25" t="s">
        <v>7</v>
      </c>
      <c r="C350" s="25" t="s">
        <v>131</v>
      </c>
      <c r="D350" s="25" t="s">
        <v>138</v>
      </c>
      <c r="E350" s="25" t="s">
        <v>59</v>
      </c>
      <c r="F350" s="26">
        <v>7639.7</v>
      </c>
      <c r="H350" s="53">
        <f t="shared" si="6"/>
        <v>0</v>
      </c>
      <c r="I350" s="127"/>
      <c r="J350" s="144"/>
      <c r="K350" s="38"/>
      <c r="L350" s="38"/>
      <c r="N350" s="91"/>
      <c r="O350" s="50"/>
      <c r="P350" s="50"/>
    </row>
    <row r="351" spans="1:16" ht="35.25" customHeight="1">
      <c r="A351" s="24" t="s">
        <v>491</v>
      </c>
      <c r="B351" s="25" t="s">
        <v>7</v>
      </c>
      <c r="C351" s="25" t="s">
        <v>131</v>
      </c>
      <c r="D351" s="25" t="s">
        <v>133</v>
      </c>
      <c r="E351" s="25"/>
      <c r="F351" s="26">
        <f>F352</f>
        <v>57</v>
      </c>
      <c r="H351" s="53">
        <f t="shared" si="6"/>
        <v>57</v>
      </c>
      <c r="I351" s="127">
        <v>57</v>
      </c>
      <c r="J351" s="144"/>
      <c r="K351" s="38"/>
      <c r="L351" s="38"/>
      <c r="N351" s="91"/>
      <c r="O351" s="50"/>
      <c r="P351" s="50"/>
    </row>
    <row r="352" spans="1:16" ht="33.75" customHeight="1">
      <c r="A352" s="24" t="s">
        <v>489</v>
      </c>
      <c r="B352" s="25" t="s">
        <v>7</v>
      </c>
      <c r="C352" s="25" t="s">
        <v>131</v>
      </c>
      <c r="D352" s="25" t="s">
        <v>490</v>
      </c>
      <c r="E352" s="25"/>
      <c r="F352" s="26">
        <f>F353</f>
        <v>57</v>
      </c>
      <c r="H352" s="53">
        <f t="shared" si="6"/>
        <v>0</v>
      </c>
      <c r="I352" s="127"/>
      <c r="J352" s="144"/>
      <c r="K352" s="38"/>
      <c r="L352" s="38"/>
      <c r="N352" s="91"/>
      <c r="O352" s="50"/>
      <c r="P352" s="50"/>
    </row>
    <row r="353" spans="1:16" ht="30.75" customHeight="1">
      <c r="A353" s="24" t="s">
        <v>60</v>
      </c>
      <c r="B353" s="25" t="s">
        <v>7</v>
      </c>
      <c r="C353" s="25" t="s">
        <v>131</v>
      </c>
      <c r="D353" s="25" t="s">
        <v>490</v>
      </c>
      <c r="E353" s="25" t="s">
        <v>59</v>
      </c>
      <c r="F353" s="26">
        <v>57</v>
      </c>
      <c r="H353" s="53">
        <f t="shared" si="6"/>
        <v>0</v>
      </c>
      <c r="I353" s="127"/>
      <c r="J353" s="144"/>
      <c r="K353" s="38"/>
      <c r="L353" s="38"/>
      <c r="N353" s="91"/>
      <c r="O353" s="50"/>
      <c r="P353" s="50"/>
    </row>
    <row r="354" spans="1:16" ht="40.5" customHeight="1">
      <c r="A354" s="24" t="s">
        <v>456</v>
      </c>
      <c r="B354" s="25" t="s">
        <v>7</v>
      </c>
      <c r="C354" s="25" t="s">
        <v>457</v>
      </c>
      <c r="D354" s="25" t="s">
        <v>45</v>
      </c>
      <c r="E354" s="25" t="s">
        <v>45</v>
      </c>
      <c r="F354" s="26">
        <f>F355+F358</f>
        <v>2076.2</v>
      </c>
      <c r="H354" s="53">
        <f t="shared" si="6"/>
        <v>2076.2</v>
      </c>
      <c r="I354" s="129">
        <f>I356+I358</f>
        <v>0</v>
      </c>
      <c r="J354" s="152">
        <f>J356+J358</f>
        <v>2076.2</v>
      </c>
      <c r="K354" s="54">
        <f>K356+K358</f>
        <v>0</v>
      </c>
      <c r="L354" s="38"/>
      <c r="N354" s="91"/>
      <c r="O354" s="50"/>
      <c r="P354" s="93"/>
    </row>
    <row r="355" spans="1:16" ht="66" customHeight="1">
      <c r="A355" s="24" t="s">
        <v>56</v>
      </c>
      <c r="B355" s="25" t="s">
        <v>7</v>
      </c>
      <c r="C355" s="25" t="s">
        <v>457</v>
      </c>
      <c r="D355" s="25" t="s">
        <v>163</v>
      </c>
      <c r="E355" s="25" t="s">
        <v>45</v>
      </c>
      <c r="F355" s="26">
        <f>F356</f>
        <v>747.9</v>
      </c>
      <c r="H355" s="53">
        <f t="shared" si="6"/>
        <v>747.9</v>
      </c>
      <c r="I355" s="127">
        <f>I356</f>
        <v>0</v>
      </c>
      <c r="J355" s="144">
        <f>J356</f>
        <v>747.9</v>
      </c>
      <c r="K355" s="38"/>
      <c r="L355" s="38"/>
      <c r="N355" s="91"/>
      <c r="O355" s="50"/>
      <c r="P355" s="50"/>
    </row>
    <row r="356" spans="1:16" ht="23.25" customHeight="1">
      <c r="A356" s="24" t="s">
        <v>57</v>
      </c>
      <c r="B356" s="25" t="s">
        <v>7</v>
      </c>
      <c r="C356" s="25" t="s">
        <v>457</v>
      </c>
      <c r="D356" s="25" t="s">
        <v>161</v>
      </c>
      <c r="E356" s="25" t="s">
        <v>45</v>
      </c>
      <c r="F356" s="26">
        <f>F357</f>
        <v>747.9</v>
      </c>
      <c r="H356" s="53">
        <f t="shared" si="6"/>
        <v>747.9</v>
      </c>
      <c r="I356" s="127">
        <v>0</v>
      </c>
      <c r="J356" s="144">
        <v>747.9</v>
      </c>
      <c r="K356" s="38"/>
      <c r="L356" s="38"/>
      <c r="N356" s="91"/>
      <c r="O356" s="50"/>
      <c r="P356" s="50"/>
    </row>
    <row r="357" spans="1:16" ht="35.25" customHeight="1">
      <c r="A357" s="24" t="s">
        <v>164</v>
      </c>
      <c r="B357" s="25" t="s">
        <v>7</v>
      </c>
      <c r="C357" s="25" t="s">
        <v>457</v>
      </c>
      <c r="D357" s="25" t="s">
        <v>161</v>
      </c>
      <c r="E357" s="25" t="s">
        <v>162</v>
      </c>
      <c r="F357" s="26">
        <v>747.9</v>
      </c>
      <c r="H357" s="53">
        <f t="shared" si="6"/>
        <v>0</v>
      </c>
      <c r="I357" s="127"/>
      <c r="J357" s="144"/>
      <c r="K357" s="38"/>
      <c r="L357" s="38"/>
      <c r="N357" s="91"/>
      <c r="O357" s="50"/>
      <c r="P357" s="50"/>
    </row>
    <row r="358" spans="1:16" ht="94.5">
      <c r="A358" s="24" t="s">
        <v>119</v>
      </c>
      <c r="B358" s="25" t="s">
        <v>7</v>
      </c>
      <c r="C358" s="25" t="s">
        <v>457</v>
      </c>
      <c r="D358" s="25" t="s">
        <v>118</v>
      </c>
      <c r="E358" s="25" t="s">
        <v>45</v>
      </c>
      <c r="F358" s="26">
        <f>F359</f>
        <v>1328.3</v>
      </c>
      <c r="H358" s="53">
        <f t="shared" si="6"/>
        <v>1328.3</v>
      </c>
      <c r="I358" s="127">
        <f>I359</f>
        <v>0</v>
      </c>
      <c r="J358" s="144">
        <f>J359</f>
        <v>1328.3</v>
      </c>
      <c r="K358" s="38"/>
      <c r="L358" s="38"/>
      <c r="N358" s="91"/>
      <c r="O358" s="50"/>
      <c r="P358" s="50"/>
    </row>
    <row r="359" spans="1:16" ht="31.5">
      <c r="A359" s="24" t="s">
        <v>58</v>
      </c>
      <c r="B359" s="25" t="s">
        <v>7</v>
      </c>
      <c r="C359" s="25" t="s">
        <v>457</v>
      </c>
      <c r="D359" s="25" t="s">
        <v>120</v>
      </c>
      <c r="E359" s="25"/>
      <c r="F359" s="26">
        <f>F360</f>
        <v>1328.3</v>
      </c>
      <c r="H359" s="53">
        <f t="shared" si="6"/>
        <v>1328.3</v>
      </c>
      <c r="I359" s="127">
        <v>0</v>
      </c>
      <c r="J359" s="144">
        <f>1163.1+165.2</f>
        <v>1328.3</v>
      </c>
      <c r="K359" s="38"/>
      <c r="L359" s="38"/>
      <c r="N359" s="91"/>
      <c r="O359" s="50"/>
      <c r="P359" s="50"/>
    </row>
    <row r="360" spans="1:16" ht="35.25" customHeight="1">
      <c r="A360" s="24" t="s">
        <v>4</v>
      </c>
      <c r="B360" s="25" t="s">
        <v>7</v>
      </c>
      <c r="C360" s="25" t="s">
        <v>457</v>
      </c>
      <c r="D360" s="25" t="s">
        <v>120</v>
      </c>
      <c r="E360" s="25" t="s">
        <v>59</v>
      </c>
      <c r="F360" s="26">
        <f>1226.6-63.5+165.2</f>
        <v>1328.3</v>
      </c>
      <c r="H360" s="53">
        <f t="shared" si="6"/>
        <v>0</v>
      </c>
      <c r="I360" s="127"/>
      <c r="J360" s="144"/>
      <c r="K360" s="38"/>
      <c r="L360" s="38"/>
      <c r="N360" s="91"/>
      <c r="O360" s="50"/>
      <c r="P360" s="50"/>
    </row>
    <row r="361" spans="1:16" s="3" customFormat="1" ht="33" customHeight="1">
      <c r="A361" s="18" t="s">
        <v>468</v>
      </c>
      <c r="B361" s="19" t="s">
        <v>8</v>
      </c>
      <c r="C361" s="19" t="s">
        <v>45</v>
      </c>
      <c r="D361" s="19" t="s">
        <v>45</v>
      </c>
      <c r="E361" s="19" t="s">
        <v>45</v>
      </c>
      <c r="F361" s="20">
        <f>F362+F402+F405</f>
        <v>157271.8</v>
      </c>
      <c r="G361" s="7"/>
      <c r="H361" s="53">
        <f t="shared" si="6"/>
        <v>157271.81</v>
      </c>
      <c r="I361" s="129">
        <f>I362+I405</f>
        <v>93516.5</v>
      </c>
      <c r="J361" s="152">
        <f>J362+J405+J403</f>
        <v>63755.31</v>
      </c>
      <c r="K361" s="54">
        <f>K362+K405+K403</f>
        <v>0</v>
      </c>
      <c r="L361" s="39"/>
      <c r="M361" s="3">
        <v>17</v>
      </c>
      <c r="N361" s="91"/>
      <c r="O361" s="94"/>
      <c r="P361" s="93"/>
    </row>
    <row r="362" spans="1:16" s="4" customFormat="1" ht="19.5" customHeight="1">
      <c r="A362" s="21" t="s">
        <v>72</v>
      </c>
      <c r="B362" s="22" t="s">
        <v>8</v>
      </c>
      <c r="C362" s="22" t="s">
        <v>71</v>
      </c>
      <c r="D362" s="22" t="s">
        <v>45</v>
      </c>
      <c r="E362" s="22" t="s">
        <v>45</v>
      </c>
      <c r="F362" s="23">
        <f>F363+F367+F385+F392</f>
        <v>157015.8</v>
      </c>
      <c r="G362" s="8">
        <v>7</v>
      </c>
      <c r="H362" s="53">
        <f t="shared" si="6"/>
        <v>157015.81</v>
      </c>
      <c r="I362" s="129">
        <f>I363+I367+I385+I392</f>
        <v>93516.5</v>
      </c>
      <c r="J362" s="152">
        <f>J364+J367+J392+J385</f>
        <v>63499.31</v>
      </c>
      <c r="K362" s="54">
        <f>K364+K367+K392</f>
        <v>0</v>
      </c>
      <c r="L362" s="40"/>
      <c r="N362" s="91"/>
      <c r="O362" s="95"/>
      <c r="P362" s="93"/>
    </row>
    <row r="363" spans="1:16" s="4" customFormat="1" ht="19.5" customHeight="1">
      <c r="A363" s="59" t="s">
        <v>9</v>
      </c>
      <c r="B363" s="60" t="s">
        <v>8</v>
      </c>
      <c r="C363" s="60" t="s">
        <v>10</v>
      </c>
      <c r="D363" s="60"/>
      <c r="E363" s="60"/>
      <c r="F363" s="61">
        <f>F364</f>
        <v>24148.3</v>
      </c>
      <c r="G363" s="8"/>
      <c r="H363" s="53">
        <f t="shared" si="6"/>
        <v>24148.3</v>
      </c>
      <c r="I363" s="131">
        <f>I364</f>
        <v>1065.8</v>
      </c>
      <c r="J363" s="153">
        <f>J364</f>
        <v>23082.5</v>
      </c>
      <c r="K363" s="40"/>
      <c r="L363" s="40"/>
      <c r="N363" s="91"/>
      <c r="O363" s="95"/>
      <c r="P363" s="95"/>
    </row>
    <row r="364" spans="1:16" s="4" customFormat="1" ht="19.5" customHeight="1">
      <c r="A364" s="59" t="s">
        <v>11</v>
      </c>
      <c r="B364" s="60" t="s">
        <v>8</v>
      </c>
      <c r="C364" s="60" t="s">
        <v>10</v>
      </c>
      <c r="D364" s="60" t="s">
        <v>12</v>
      </c>
      <c r="E364" s="60"/>
      <c r="F364" s="61">
        <f>F365</f>
        <v>24148.3</v>
      </c>
      <c r="G364" s="8"/>
      <c r="H364" s="53">
        <f t="shared" si="6"/>
        <v>24148.3</v>
      </c>
      <c r="I364" s="131">
        <f>I365</f>
        <v>1065.8</v>
      </c>
      <c r="J364" s="153">
        <f>J365</f>
        <v>23082.5</v>
      </c>
      <c r="K364" s="40"/>
      <c r="L364" s="40"/>
      <c r="N364" s="91"/>
      <c r="O364" s="95"/>
      <c r="P364" s="95"/>
    </row>
    <row r="365" spans="1:16" s="4" customFormat="1" ht="33.75" customHeight="1">
      <c r="A365" s="59" t="s">
        <v>58</v>
      </c>
      <c r="B365" s="60" t="s">
        <v>8</v>
      </c>
      <c r="C365" s="60" t="s">
        <v>10</v>
      </c>
      <c r="D365" s="60" t="s">
        <v>171</v>
      </c>
      <c r="E365" s="60"/>
      <c r="F365" s="61">
        <f>F366</f>
        <v>24148.3</v>
      </c>
      <c r="G365" s="8"/>
      <c r="H365" s="53">
        <f t="shared" si="6"/>
        <v>24148.3</v>
      </c>
      <c r="I365" s="131">
        <v>1065.8</v>
      </c>
      <c r="J365" s="153">
        <v>23082.5</v>
      </c>
      <c r="K365" s="40"/>
      <c r="L365" s="40"/>
      <c r="N365" s="91"/>
      <c r="O365" s="95"/>
      <c r="P365" s="95"/>
    </row>
    <row r="366" spans="1:16" s="4" customFormat="1" ht="34.5" customHeight="1">
      <c r="A366" s="59" t="s">
        <v>60</v>
      </c>
      <c r="B366" s="60" t="s">
        <v>8</v>
      </c>
      <c r="C366" s="60" t="s">
        <v>10</v>
      </c>
      <c r="D366" s="60" t="s">
        <v>171</v>
      </c>
      <c r="E366" s="60" t="s">
        <v>59</v>
      </c>
      <c r="F366" s="61">
        <v>24148.3</v>
      </c>
      <c r="G366" s="8"/>
      <c r="H366" s="53">
        <f t="shared" si="6"/>
        <v>0</v>
      </c>
      <c r="I366" s="131"/>
      <c r="J366" s="153"/>
      <c r="K366" s="40"/>
      <c r="L366" s="40"/>
      <c r="N366" s="91"/>
      <c r="O366" s="95"/>
      <c r="P366" s="95"/>
    </row>
    <row r="367" spans="1:16" ht="24" customHeight="1">
      <c r="A367" s="59" t="s">
        <v>125</v>
      </c>
      <c r="B367" s="60" t="s">
        <v>8</v>
      </c>
      <c r="C367" s="60" t="s">
        <v>124</v>
      </c>
      <c r="D367" s="60" t="s">
        <v>45</v>
      </c>
      <c r="E367" s="60" t="s">
        <v>45</v>
      </c>
      <c r="F367" s="61">
        <f>F370+F384+F375</f>
        <v>125917.09999999999</v>
      </c>
      <c r="H367" s="53">
        <f t="shared" si="6"/>
        <v>125917.11</v>
      </c>
      <c r="I367" s="129">
        <f>I368+I382+I374</f>
        <v>89397.8</v>
      </c>
      <c r="J367" s="152">
        <f>J368+J371+J374+J382+J376+J378</f>
        <v>36519.31</v>
      </c>
      <c r="K367" s="54">
        <f>K368+K371+K374+K382</f>
        <v>0</v>
      </c>
      <c r="L367" s="38"/>
      <c r="N367" s="91"/>
      <c r="O367" s="50"/>
      <c r="P367" s="93"/>
    </row>
    <row r="368" spans="1:16" ht="31.5">
      <c r="A368" s="59" t="s">
        <v>140</v>
      </c>
      <c r="B368" s="60" t="s">
        <v>8</v>
      </c>
      <c r="C368" s="60" t="s">
        <v>124</v>
      </c>
      <c r="D368" s="60" t="s">
        <v>139</v>
      </c>
      <c r="E368" s="60" t="s">
        <v>45</v>
      </c>
      <c r="F368" s="61">
        <f>F369</f>
        <v>111217.2</v>
      </c>
      <c r="H368" s="53">
        <f aca="true" t="shared" si="7" ref="H368:H434">I368+J368</f>
        <v>111217.20999999999</v>
      </c>
      <c r="I368" s="127">
        <f>I369</f>
        <v>88049.5</v>
      </c>
      <c r="J368" s="144">
        <f>J369</f>
        <v>23167.71</v>
      </c>
      <c r="K368" s="38"/>
      <c r="L368" s="38"/>
      <c r="N368" s="91"/>
      <c r="O368" s="50"/>
      <c r="P368" s="50"/>
    </row>
    <row r="369" spans="1:16" ht="31.5">
      <c r="A369" s="59" t="s">
        <v>58</v>
      </c>
      <c r="B369" s="60" t="s">
        <v>8</v>
      </c>
      <c r="C369" s="60" t="s">
        <v>124</v>
      </c>
      <c r="D369" s="60" t="s">
        <v>141</v>
      </c>
      <c r="E369" s="60" t="s">
        <v>45</v>
      </c>
      <c r="F369" s="61">
        <f>F370</f>
        <v>111217.2</v>
      </c>
      <c r="H369" s="53">
        <f t="shared" si="7"/>
        <v>111217.20999999999</v>
      </c>
      <c r="I369" s="127">
        <f>82906.5+119+5024</f>
        <v>88049.5</v>
      </c>
      <c r="J369" s="144">
        <v>23167.71</v>
      </c>
      <c r="K369" s="38"/>
      <c r="L369" s="38"/>
      <c r="N369" s="91"/>
      <c r="O369" s="50"/>
      <c r="P369" s="50"/>
    </row>
    <row r="370" spans="1:16" ht="33" customHeight="1">
      <c r="A370" s="59" t="s">
        <v>60</v>
      </c>
      <c r="B370" s="60" t="s">
        <v>8</v>
      </c>
      <c r="C370" s="60" t="s">
        <v>124</v>
      </c>
      <c r="D370" s="60" t="s">
        <v>141</v>
      </c>
      <c r="E370" s="60" t="s">
        <v>59</v>
      </c>
      <c r="F370" s="61">
        <v>111217.2</v>
      </c>
      <c r="H370" s="53">
        <f t="shared" si="7"/>
        <v>0</v>
      </c>
      <c r="I370" s="127">
        <v>0</v>
      </c>
      <c r="J370" s="144"/>
      <c r="K370" s="38"/>
      <c r="L370" s="38"/>
      <c r="N370" s="91"/>
      <c r="O370" s="50"/>
      <c r="P370" s="50"/>
    </row>
    <row r="371" spans="1:16" ht="15.75" hidden="1">
      <c r="A371" s="59" t="s">
        <v>358</v>
      </c>
      <c r="B371" s="60" t="s">
        <v>8</v>
      </c>
      <c r="C371" s="60" t="s">
        <v>124</v>
      </c>
      <c r="D371" s="60" t="s">
        <v>359</v>
      </c>
      <c r="E371" s="60" t="s">
        <v>45</v>
      </c>
      <c r="F371" s="61">
        <f>F373</f>
        <v>13000</v>
      </c>
      <c r="H371" s="53">
        <f t="shared" si="7"/>
        <v>0</v>
      </c>
      <c r="I371" s="127"/>
      <c r="J371" s="144"/>
      <c r="K371" s="38"/>
      <c r="L371" s="38"/>
      <c r="N371" s="91"/>
      <c r="O371" s="50"/>
      <c r="P371" s="50"/>
    </row>
    <row r="372" spans="1:16" ht="47.25" hidden="1">
      <c r="A372" s="59" t="s">
        <v>360</v>
      </c>
      <c r="B372" s="60" t="s">
        <v>8</v>
      </c>
      <c r="C372" s="60" t="s">
        <v>124</v>
      </c>
      <c r="D372" s="60" t="s">
        <v>361</v>
      </c>
      <c r="E372" s="60"/>
      <c r="F372" s="61">
        <f>F373</f>
        <v>13000</v>
      </c>
      <c r="H372" s="53">
        <f t="shared" si="7"/>
        <v>0</v>
      </c>
      <c r="I372" s="127"/>
      <c r="J372" s="144"/>
      <c r="K372" s="38"/>
      <c r="L372" s="38"/>
      <c r="N372" s="91"/>
      <c r="O372" s="50"/>
      <c r="P372" s="50"/>
    </row>
    <row r="373" spans="1:16" ht="31.5" hidden="1">
      <c r="A373" s="59" t="s">
        <v>60</v>
      </c>
      <c r="B373" s="60" t="s">
        <v>8</v>
      </c>
      <c r="C373" s="60" t="s">
        <v>124</v>
      </c>
      <c r="D373" s="60" t="s">
        <v>172</v>
      </c>
      <c r="E373" s="60" t="s">
        <v>59</v>
      </c>
      <c r="F373" s="61">
        <v>13000</v>
      </c>
      <c r="H373" s="53">
        <f t="shared" si="7"/>
        <v>0</v>
      </c>
      <c r="I373" s="127"/>
      <c r="J373" s="144"/>
      <c r="K373" s="38"/>
      <c r="L373" s="38"/>
      <c r="N373" s="91"/>
      <c r="O373" s="50"/>
      <c r="P373" s="50"/>
    </row>
    <row r="374" spans="1:16" ht="31.5">
      <c r="A374" s="59" t="s">
        <v>13</v>
      </c>
      <c r="B374" s="60" t="s">
        <v>8</v>
      </c>
      <c r="C374" s="60" t="s">
        <v>124</v>
      </c>
      <c r="D374" s="60" t="s">
        <v>142</v>
      </c>
      <c r="E374" s="60"/>
      <c r="F374" s="61">
        <f>F375</f>
        <v>613</v>
      </c>
      <c r="H374" s="53">
        <f t="shared" si="7"/>
        <v>613</v>
      </c>
      <c r="I374" s="127">
        <f>I375</f>
        <v>613</v>
      </c>
      <c r="J374" s="144"/>
      <c r="K374" s="38"/>
      <c r="L374" s="38"/>
      <c r="N374" s="91"/>
      <c r="O374" s="50"/>
      <c r="P374" s="50"/>
    </row>
    <row r="375" spans="1:16" ht="31.5">
      <c r="A375" s="59" t="s">
        <v>60</v>
      </c>
      <c r="B375" s="60" t="s">
        <v>8</v>
      </c>
      <c r="C375" s="60" t="s">
        <v>124</v>
      </c>
      <c r="D375" s="60" t="s">
        <v>142</v>
      </c>
      <c r="E375" s="60" t="s">
        <v>59</v>
      </c>
      <c r="F375" s="61">
        <v>613</v>
      </c>
      <c r="H375" s="53">
        <f t="shared" si="7"/>
        <v>613</v>
      </c>
      <c r="I375" s="127">
        <v>613</v>
      </c>
      <c r="J375" s="144"/>
      <c r="K375" s="38"/>
      <c r="L375" s="38"/>
      <c r="N375" s="91"/>
      <c r="O375" s="50"/>
      <c r="P375" s="50"/>
    </row>
    <row r="376" spans="1:16" ht="31.5" hidden="1">
      <c r="A376" s="59" t="s">
        <v>256</v>
      </c>
      <c r="B376" s="60" t="s">
        <v>8</v>
      </c>
      <c r="C376" s="60" t="s">
        <v>124</v>
      </c>
      <c r="D376" s="60" t="s">
        <v>257</v>
      </c>
      <c r="E376" s="60"/>
      <c r="F376" s="61">
        <f>F377</f>
        <v>0</v>
      </c>
      <c r="H376" s="53">
        <f t="shared" si="7"/>
        <v>0</v>
      </c>
      <c r="I376" s="127"/>
      <c r="J376" s="144"/>
      <c r="K376" s="38"/>
      <c r="L376" s="38"/>
      <c r="N376" s="91"/>
      <c r="O376" s="50"/>
      <c r="P376" s="50"/>
    </row>
    <row r="377" spans="1:16" ht="31.5" hidden="1">
      <c r="A377" s="59" t="s">
        <v>60</v>
      </c>
      <c r="B377" s="60" t="s">
        <v>8</v>
      </c>
      <c r="C377" s="60" t="s">
        <v>124</v>
      </c>
      <c r="D377" s="60" t="s">
        <v>257</v>
      </c>
      <c r="E377" s="60" t="s">
        <v>59</v>
      </c>
      <c r="F377" s="61"/>
      <c r="H377" s="53">
        <f t="shared" si="7"/>
        <v>0</v>
      </c>
      <c r="I377" s="127"/>
      <c r="J377" s="144"/>
      <c r="K377" s="38"/>
      <c r="L377" s="38"/>
      <c r="N377" s="91"/>
      <c r="O377" s="50"/>
      <c r="P377" s="50"/>
    </row>
    <row r="378" spans="1:16" ht="63" hidden="1">
      <c r="A378" s="59" t="s">
        <v>260</v>
      </c>
      <c r="B378" s="60" t="s">
        <v>8</v>
      </c>
      <c r="C378" s="60" t="s">
        <v>124</v>
      </c>
      <c r="D378" s="60" t="s">
        <v>261</v>
      </c>
      <c r="E378" s="60"/>
      <c r="F378" s="61">
        <f>F379</f>
        <v>0</v>
      </c>
      <c r="H378" s="53">
        <f t="shared" si="7"/>
        <v>0</v>
      </c>
      <c r="I378" s="127"/>
      <c r="J378" s="144"/>
      <c r="K378" s="38"/>
      <c r="L378" s="38"/>
      <c r="N378" s="91"/>
      <c r="O378" s="50"/>
      <c r="P378" s="50"/>
    </row>
    <row r="379" spans="1:16" ht="31.5" hidden="1">
      <c r="A379" s="59" t="s">
        <v>60</v>
      </c>
      <c r="B379" s="60" t="s">
        <v>8</v>
      </c>
      <c r="C379" s="60" t="s">
        <v>124</v>
      </c>
      <c r="D379" s="60" t="s">
        <v>261</v>
      </c>
      <c r="E379" s="60" t="s">
        <v>59</v>
      </c>
      <c r="F379" s="61"/>
      <c r="H379" s="53">
        <f t="shared" si="7"/>
        <v>0</v>
      </c>
      <c r="I379" s="127"/>
      <c r="J379" s="144"/>
      <c r="K379" s="38"/>
      <c r="L379" s="38"/>
      <c r="N379" s="91"/>
      <c r="O379" s="50"/>
      <c r="P379" s="50"/>
    </row>
    <row r="380" spans="1:16" ht="31.5" hidden="1">
      <c r="A380" s="59" t="s">
        <v>256</v>
      </c>
      <c r="B380" s="60" t="s">
        <v>8</v>
      </c>
      <c r="C380" s="60" t="s">
        <v>124</v>
      </c>
      <c r="D380" s="60" t="s">
        <v>257</v>
      </c>
      <c r="E380" s="60"/>
      <c r="F380" s="61"/>
      <c r="H380" s="53">
        <f t="shared" si="7"/>
        <v>0</v>
      </c>
      <c r="I380" s="127"/>
      <c r="J380" s="144"/>
      <c r="K380" s="38"/>
      <c r="L380" s="38"/>
      <c r="N380" s="91"/>
      <c r="O380" s="50"/>
      <c r="P380" s="50"/>
    </row>
    <row r="381" spans="1:16" ht="31.5" hidden="1">
      <c r="A381" s="59" t="s">
        <v>60</v>
      </c>
      <c r="B381" s="60" t="s">
        <v>8</v>
      </c>
      <c r="C381" s="60" t="s">
        <v>124</v>
      </c>
      <c r="D381" s="60" t="s">
        <v>257</v>
      </c>
      <c r="E381" s="60" t="s">
        <v>59</v>
      </c>
      <c r="F381" s="61"/>
      <c r="H381" s="53">
        <f t="shared" si="7"/>
        <v>0</v>
      </c>
      <c r="I381" s="127"/>
      <c r="J381" s="144"/>
      <c r="K381" s="38"/>
      <c r="L381" s="38"/>
      <c r="N381" s="91"/>
      <c r="O381" s="50"/>
      <c r="P381" s="50"/>
    </row>
    <row r="382" spans="1:16" ht="18.75" customHeight="1">
      <c r="A382" s="59" t="s">
        <v>127</v>
      </c>
      <c r="B382" s="60" t="s">
        <v>8</v>
      </c>
      <c r="C382" s="60" t="s">
        <v>124</v>
      </c>
      <c r="D382" s="60" t="s">
        <v>126</v>
      </c>
      <c r="E382" s="60" t="s">
        <v>45</v>
      </c>
      <c r="F382" s="61">
        <f>F383</f>
        <v>14086.9</v>
      </c>
      <c r="H382" s="53">
        <f t="shared" si="7"/>
        <v>14086.9</v>
      </c>
      <c r="I382" s="127">
        <f>I383</f>
        <v>735.3</v>
      </c>
      <c r="J382" s="144">
        <f>J383</f>
        <v>13351.6</v>
      </c>
      <c r="K382" s="38"/>
      <c r="L382" s="38"/>
      <c r="N382" s="91"/>
      <c r="O382" s="50"/>
      <c r="P382" s="50"/>
    </row>
    <row r="383" spans="1:16" ht="31.5">
      <c r="A383" s="59" t="s">
        <v>58</v>
      </c>
      <c r="B383" s="60" t="s">
        <v>8</v>
      </c>
      <c r="C383" s="60" t="s">
        <v>124</v>
      </c>
      <c r="D383" s="60" t="s">
        <v>128</v>
      </c>
      <c r="E383" s="60" t="s">
        <v>45</v>
      </c>
      <c r="F383" s="61">
        <f>F384</f>
        <v>14086.9</v>
      </c>
      <c r="H383" s="53">
        <f t="shared" si="7"/>
        <v>14086.9</v>
      </c>
      <c r="I383" s="127">
        <v>735.3</v>
      </c>
      <c r="J383" s="144">
        <v>13351.6</v>
      </c>
      <c r="K383" s="38"/>
      <c r="L383" s="38"/>
      <c r="N383" s="91"/>
      <c r="O383" s="50"/>
      <c r="P383" s="50"/>
    </row>
    <row r="384" spans="1:16" ht="33" customHeight="1">
      <c r="A384" s="59" t="s">
        <v>60</v>
      </c>
      <c r="B384" s="60" t="s">
        <v>8</v>
      </c>
      <c r="C384" s="60" t="s">
        <v>124</v>
      </c>
      <c r="D384" s="60" t="s">
        <v>128</v>
      </c>
      <c r="E384" s="60" t="s">
        <v>59</v>
      </c>
      <c r="F384" s="61">
        <v>14086.9</v>
      </c>
      <c r="H384" s="53">
        <f t="shared" si="7"/>
        <v>0</v>
      </c>
      <c r="I384" s="127"/>
      <c r="J384" s="144"/>
      <c r="K384" s="38"/>
      <c r="L384" s="38"/>
      <c r="N384" s="91"/>
      <c r="O384" s="50"/>
      <c r="P384" s="50"/>
    </row>
    <row r="385" spans="1:16" ht="21" customHeight="1">
      <c r="A385" s="59" t="s">
        <v>205</v>
      </c>
      <c r="B385" s="60" t="s">
        <v>8</v>
      </c>
      <c r="C385" s="60" t="s">
        <v>206</v>
      </c>
      <c r="D385" s="60"/>
      <c r="E385" s="60"/>
      <c r="F385" s="61">
        <f>F386+F389</f>
        <v>3147.9</v>
      </c>
      <c r="H385" s="53">
        <f t="shared" si="7"/>
        <v>3147.9</v>
      </c>
      <c r="I385" s="127">
        <f>I386+I389</f>
        <v>2897.9</v>
      </c>
      <c r="J385" s="156">
        <f>J389</f>
        <v>250</v>
      </c>
      <c r="K385" s="38"/>
      <c r="L385" s="38"/>
      <c r="N385" s="91"/>
      <c r="O385" s="50"/>
      <c r="P385" s="50"/>
    </row>
    <row r="386" spans="1:16" ht="17.25" customHeight="1">
      <c r="A386" s="59" t="s">
        <v>428</v>
      </c>
      <c r="B386" s="60" t="s">
        <v>8</v>
      </c>
      <c r="C386" s="60" t="s">
        <v>206</v>
      </c>
      <c r="D386" s="60" t="s">
        <v>429</v>
      </c>
      <c r="E386" s="60"/>
      <c r="F386" s="61">
        <f>F387</f>
        <v>2897.9</v>
      </c>
      <c r="H386" s="53">
        <f t="shared" si="7"/>
        <v>2897.9</v>
      </c>
      <c r="I386" s="127">
        <f>I387</f>
        <v>2897.9</v>
      </c>
      <c r="J386" s="156"/>
      <c r="K386" s="38"/>
      <c r="L386" s="38"/>
      <c r="N386" s="91"/>
      <c r="O386" s="50"/>
      <c r="P386" s="50"/>
    </row>
    <row r="387" spans="1:16" ht="21.75" customHeight="1">
      <c r="A387" s="59" t="s">
        <v>430</v>
      </c>
      <c r="B387" s="60" t="s">
        <v>8</v>
      </c>
      <c r="C387" s="60" t="s">
        <v>206</v>
      </c>
      <c r="D387" s="60" t="s">
        <v>431</v>
      </c>
      <c r="E387" s="60"/>
      <c r="F387" s="61">
        <f>F388</f>
        <v>2897.9</v>
      </c>
      <c r="H387" s="53">
        <f t="shared" si="7"/>
        <v>2897.9</v>
      </c>
      <c r="I387" s="127">
        <v>2897.9</v>
      </c>
      <c r="J387" s="156"/>
      <c r="K387" s="38"/>
      <c r="L387" s="38"/>
      <c r="N387" s="91"/>
      <c r="O387" s="50"/>
      <c r="P387" s="50"/>
    </row>
    <row r="388" spans="1:16" ht="34.5" customHeight="1">
      <c r="A388" s="59" t="s">
        <v>60</v>
      </c>
      <c r="B388" s="60" t="s">
        <v>8</v>
      </c>
      <c r="C388" s="60" t="s">
        <v>206</v>
      </c>
      <c r="D388" s="60" t="s">
        <v>431</v>
      </c>
      <c r="E388" s="60" t="s">
        <v>59</v>
      </c>
      <c r="F388" s="61">
        <v>2897.9</v>
      </c>
      <c r="H388" s="53">
        <f t="shared" si="7"/>
        <v>0</v>
      </c>
      <c r="I388" s="127"/>
      <c r="J388" s="156"/>
      <c r="K388" s="38"/>
      <c r="L388" s="38"/>
      <c r="N388" s="91"/>
      <c r="O388" s="50"/>
      <c r="P388" s="50"/>
    </row>
    <row r="389" spans="1:16" ht="36.75" customHeight="1">
      <c r="A389" s="59" t="s">
        <v>419</v>
      </c>
      <c r="B389" s="60" t="s">
        <v>8</v>
      </c>
      <c r="C389" s="60" t="s">
        <v>206</v>
      </c>
      <c r="D389" s="60" t="s">
        <v>201</v>
      </c>
      <c r="E389" s="60"/>
      <c r="F389" s="61">
        <f>F390</f>
        <v>250</v>
      </c>
      <c r="H389" s="53">
        <f t="shared" si="7"/>
        <v>250</v>
      </c>
      <c r="I389" s="127"/>
      <c r="J389" s="156">
        <f>J390</f>
        <v>250</v>
      </c>
      <c r="K389" s="38"/>
      <c r="L389" s="38"/>
      <c r="N389" s="91"/>
      <c r="O389" s="50"/>
      <c r="P389" s="50"/>
    </row>
    <row r="390" spans="1:16" ht="24" customHeight="1">
      <c r="A390" s="59" t="s">
        <v>421</v>
      </c>
      <c r="B390" s="60" t="s">
        <v>8</v>
      </c>
      <c r="C390" s="60" t="s">
        <v>206</v>
      </c>
      <c r="D390" s="60" t="s">
        <v>213</v>
      </c>
      <c r="E390" s="60"/>
      <c r="F390" s="61">
        <f>F391</f>
        <v>250</v>
      </c>
      <c r="H390" s="53">
        <f t="shared" si="7"/>
        <v>250</v>
      </c>
      <c r="I390" s="127"/>
      <c r="J390" s="156">
        <v>250</v>
      </c>
      <c r="K390" s="38"/>
      <c r="L390" s="38"/>
      <c r="N390" s="91"/>
      <c r="O390" s="50"/>
      <c r="P390" s="50"/>
    </row>
    <row r="391" spans="1:16" ht="34.5" customHeight="1">
      <c r="A391" s="59" t="s">
        <v>207</v>
      </c>
      <c r="B391" s="60" t="s">
        <v>8</v>
      </c>
      <c r="C391" s="60" t="s">
        <v>206</v>
      </c>
      <c r="D391" s="60" t="s">
        <v>213</v>
      </c>
      <c r="E391" s="60" t="s">
        <v>77</v>
      </c>
      <c r="F391" s="61">
        <v>250</v>
      </c>
      <c r="H391" s="53">
        <f t="shared" si="7"/>
        <v>0</v>
      </c>
      <c r="I391" s="127"/>
      <c r="J391" s="163"/>
      <c r="K391" s="38"/>
      <c r="L391" s="38"/>
      <c r="N391" s="91"/>
      <c r="O391" s="50"/>
      <c r="P391" s="101"/>
    </row>
    <row r="392" spans="1:16" ht="22.5" customHeight="1">
      <c r="A392" s="59" t="s">
        <v>92</v>
      </c>
      <c r="B392" s="60" t="s">
        <v>8</v>
      </c>
      <c r="C392" s="60" t="s">
        <v>91</v>
      </c>
      <c r="D392" s="60" t="s">
        <v>45</v>
      </c>
      <c r="E392" s="60" t="s">
        <v>45</v>
      </c>
      <c r="F392" s="61">
        <f>F393+F398+F396</f>
        <v>3802.5</v>
      </c>
      <c r="H392" s="53">
        <f t="shared" si="7"/>
        <v>3802.5</v>
      </c>
      <c r="I392" s="132">
        <f>I394+I398+I396</f>
        <v>155</v>
      </c>
      <c r="J392" s="144">
        <f>J394+J398</f>
        <v>3647.5</v>
      </c>
      <c r="K392" s="38">
        <f>K394+K398</f>
        <v>0</v>
      </c>
      <c r="L392" s="38"/>
      <c r="N392" s="91"/>
      <c r="O392" s="50"/>
      <c r="P392" s="50"/>
    </row>
    <row r="393" spans="1:16" ht="63">
      <c r="A393" s="59" t="s">
        <v>56</v>
      </c>
      <c r="B393" s="60" t="s">
        <v>8</v>
      </c>
      <c r="C393" s="60" t="s">
        <v>91</v>
      </c>
      <c r="D393" s="60" t="s">
        <v>163</v>
      </c>
      <c r="E393" s="60" t="s">
        <v>45</v>
      </c>
      <c r="F393" s="61">
        <f>F394</f>
        <v>995.3</v>
      </c>
      <c r="H393" s="53">
        <f t="shared" si="7"/>
        <v>995.3</v>
      </c>
      <c r="I393" s="127"/>
      <c r="J393" s="144">
        <f>J394</f>
        <v>995.3</v>
      </c>
      <c r="K393" s="38"/>
      <c r="L393" s="38"/>
      <c r="N393" s="91"/>
      <c r="O393" s="50"/>
      <c r="P393" s="50"/>
    </row>
    <row r="394" spans="1:16" ht="20.25" customHeight="1">
      <c r="A394" s="59" t="s">
        <v>57</v>
      </c>
      <c r="B394" s="60" t="s">
        <v>8</v>
      </c>
      <c r="C394" s="60" t="s">
        <v>91</v>
      </c>
      <c r="D394" s="60" t="s">
        <v>161</v>
      </c>
      <c r="E394" s="60" t="s">
        <v>45</v>
      </c>
      <c r="F394" s="61">
        <f>F395</f>
        <v>995.3</v>
      </c>
      <c r="H394" s="53">
        <f t="shared" si="7"/>
        <v>995.3</v>
      </c>
      <c r="I394" s="127"/>
      <c r="J394" s="144">
        <f>994.3+1</f>
        <v>995.3</v>
      </c>
      <c r="K394" s="38"/>
      <c r="L394" s="38"/>
      <c r="N394" s="91"/>
      <c r="O394" s="50"/>
      <c r="P394" s="50"/>
    </row>
    <row r="395" spans="1:16" ht="33.75" customHeight="1">
      <c r="A395" s="59" t="s">
        <v>164</v>
      </c>
      <c r="B395" s="60" t="s">
        <v>8</v>
      </c>
      <c r="C395" s="60" t="s">
        <v>91</v>
      </c>
      <c r="D395" s="60" t="s">
        <v>161</v>
      </c>
      <c r="E395" s="60" t="s">
        <v>162</v>
      </c>
      <c r="F395" s="61">
        <f>994.3+1</f>
        <v>995.3</v>
      </c>
      <c r="H395" s="53">
        <f t="shared" si="7"/>
        <v>0</v>
      </c>
      <c r="I395" s="127"/>
      <c r="J395" s="144"/>
      <c r="K395" s="38"/>
      <c r="L395" s="38"/>
      <c r="N395" s="91"/>
      <c r="O395" s="50"/>
      <c r="P395" s="50"/>
    </row>
    <row r="396" spans="1:16" ht="66.75" customHeight="1" hidden="1">
      <c r="A396" s="59" t="s">
        <v>446</v>
      </c>
      <c r="B396" s="60" t="s">
        <v>8</v>
      </c>
      <c r="C396" s="60" t="s">
        <v>91</v>
      </c>
      <c r="D396" s="60" t="s">
        <v>400</v>
      </c>
      <c r="E396" s="60"/>
      <c r="F396" s="61">
        <f>F397</f>
        <v>0</v>
      </c>
      <c r="H396" s="53">
        <f t="shared" si="7"/>
        <v>0</v>
      </c>
      <c r="I396" s="127">
        <v>0</v>
      </c>
      <c r="J396" s="144"/>
      <c r="K396" s="38"/>
      <c r="L396" s="38"/>
      <c r="N396" s="91"/>
      <c r="O396" s="50"/>
      <c r="P396" s="50"/>
    </row>
    <row r="397" spans="1:16" ht="33.75" customHeight="1" hidden="1">
      <c r="A397" s="59" t="s">
        <v>164</v>
      </c>
      <c r="B397" s="60" t="s">
        <v>8</v>
      </c>
      <c r="C397" s="60" t="s">
        <v>91</v>
      </c>
      <c r="D397" s="60" t="s">
        <v>400</v>
      </c>
      <c r="E397" s="60" t="s">
        <v>162</v>
      </c>
      <c r="F397" s="61">
        <v>0</v>
      </c>
      <c r="H397" s="53">
        <f t="shared" si="7"/>
        <v>0</v>
      </c>
      <c r="I397" s="127"/>
      <c r="J397" s="144"/>
      <c r="K397" s="38"/>
      <c r="L397" s="38"/>
      <c r="N397" s="91"/>
      <c r="O397" s="50"/>
      <c r="P397" s="50"/>
    </row>
    <row r="398" spans="1:16" ht="99" customHeight="1">
      <c r="A398" s="59" t="s">
        <v>119</v>
      </c>
      <c r="B398" s="60" t="s">
        <v>8</v>
      </c>
      <c r="C398" s="60" t="s">
        <v>91</v>
      </c>
      <c r="D398" s="60" t="s">
        <v>118</v>
      </c>
      <c r="E398" s="60" t="s">
        <v>45</v>
      </c>
      <c r="F398" s="61">
        <f>F399</f>
        <v>2807.2</v>
      </c>
      <c r="H398" s="53">
        <f t="shared" si="7"/>
        <v>2807.2</v>
      </c>
      <c r="I398" s="132">
        <f>I399</f>
        <v>155</v>
      </c>
      <c r="J398" s="144">
        <f>J399</f>
        <v>2652.2</v>
      </c>
      <c r="K398" s="38"/>
      <c r="L398" s="38"/>
      <c r="N398" s="91"/>
      <c r="O398" s="50"/>
      <c r="P398" s="50"/>
    </row>
    <row r="399" spans="1:16" ht="33" customHeight="1">
      <c r="A399" s="59" t="s">
        <v>58</v>
      </c>
      <c r="B399" s="60" t="s">
        <v>8</v>
      </c>
      <c r="C399" s="60" t="s">
        <v>91</v>
      </c>
      <c r="D399" s="60" t="s">
        <v>120</v>
      </c>
      <c r="E399" s="60" t="s">
        <v>45</v>
      </c>
      <c r="F399" s="61">
        <f>F400</f>
        <v>2807.2</v>
      </c>
      <c r="H399" s="53">
        <f t="shared" si="7"/>
        <v>2807.2</v>
      </c>
      <c r="I399" s="127">
        <v>155</v>
      </c>
      <c r="J399" s="144">
        <v>2652.2</v>
      </c>
      <c r="K399" s="38"/>
      <c r="L399" s="38"/>
      <c r="N399" s="91"/>
      <c r="O399" s="50"/>
      <c r="P399" s="50"/>
    </row>
    <row r="400" spans="1:16" ht="38.25" customHeight="1">
      <c r="A400" s="59" t="s">
        <v>60</v>
      </c>
      <c r="B400" s="60" t="s">
        <v>8</v>
      </c>
      <c r="C400" s="60" t="s">
        <v>91</v>
      </c>
      <c r="D400" s="60" t="s">
        <v>120</v>
      </c>
      <c r="E400" s="60" t="s">
        <v>59</v>
      </c>
      <c r="F400" s="61">
        <v>2807.2</v>
      </c>
      <c r="H400" s="53">
        <f t="shared" si="7"/>
        <v>0</v>
      </c>
      <c r="I400" s="127"/>
      <c r="J400" s="144"/>
      <c r="K400" s="38"/>
      <c r="L400" s="38"/>
      <c r="N400" s="91"/>
      <c r="O400" s="50"/>
      <c r="P400" s="50"/>
    </row>
    <row r="401" spans="1:16" ht="24" customHeight="1" hidden="1">
      <c r="A401" s="66" t="s">
        <v>108</v>
      </c>
      <c r="B401" s="60" t="s">
        <v>8</v>
      </c>
      <c r="C401" s="60" t="s">
        <v>269</v>
      </c>
      <c r="D401" s="60"/>
      <c r="E401" s="60"/>
      <c r="F401" s="61">
        <f>F402</f>
        <v>0</v>
      </c>
      <c r="G401" s="7">
        <v>9</v>
      </c>
      <c r="H401" s="53">
        <f t="shared" si="7"/>
        <v>0</v>
      </c>
      <c r="I401" s="127"/>
      <c r="J401" s="144"/>
      <c r="K401" s="38"/>
      <c r="L401" s="38"/>
      <c r="N401" s="91"/>
      <c r="O401" s="50"/>
      <c r="P401" s="50"/>
    </row>
    <row r="402" spans="1:16" ht="32.25" customHeight="1" hidden="1">
      <c r="A402" s="59" t="s">
        <v>117</v>
      </c>
      <c r="B402" s="60" t="s">
        <v>8</v>
      </c>
      <c r="C402" s="60" t="s">
        <v>116</v>
      </c>
      <c r="D402" s="60"/>
      <c r="E402" s="60"/>
      <c r="F402" s="61"/>
      <c r="H402" s="53">
        <f t="shared" si="7"/>
        <v>0</v>
      </c>
      <c r="I402" s="127"/>
      <c r="J402" s="144"/>
      <c r="K402" s="38"/>
      <c r="L402" s="38"/>
      <c r="N402" s="91"/>
      <c r="O402" s="50"/>
      <c r="P402" s="50"/>
    </row>
    <row r="403" spans="1:16" ht="24.75" customHeight="1" hidden="1">
      <c r="A403" s="59" t="s">
        <v>51</v>
      </c>
      <c r="B403" s="60" t="s">
        <v>8</v>
      </c>
      <c r="C403" s="60" t="s">
        <v>116</v>
      </c>
      <c r="D403" s="60" t="s">
        <v>258</v>
      </c>
      <c r="E403" s="60"/>
      <c r="F403" s="61"/>
      <c r="H403" s="53">
        <f t="shared" si="7"/>
        <v>0</v>
      </c>
      <c r="I403" s="127"/>
      <c r="J403" s="144"/>
      <c r="K403" s="38"/>
      <c r="L403" s="38"/>
      <c r="N403" s="91"/>
      <c r="O403" s="50"/>
      <c r="P403" s="50"/>
    </row>
    <row r="404" spans="1:16" ht="32.25" customHeight="1" hidden="1">
      <c r="A404" s="59" t="s">
        <v>164</v>
      </c>
      <c r="B404" s="60" t="s">
        <v>8</v>
      </c>
      <c r="C404" s="60" t="s">
        <v>116</v>
      </c>
      <c r="D404" s="60" t="s">
        <v>258</v>
      </c>
      <c r="E404" s="60" t="s">
        <v>162</v>
      </c>
      <c r="F404" s="61"/>
      <c r="H404" s="53">
        <f t="shared" si="7"/>
        <v>0</v>
      </c>
      <c r="I404" s="127"/>
      <c r="J404" s="144"/>
      <c r="K404" s="38"/>
      <c r="L404" s="38"/>
      <c r="N404" s="91"/>
      <c r="O404" s="50"/>
      <c r="P404" s="50"/>
    </row>
    <row r="405" spans="1:16" s="4" customFormat="1" ht="21.75" customHeight="1">
      <c r="A405" s="21" t="s">
        <v>14</v>
      </c>
      <c r="B405" s="22" t="s">
        <v>8</v>
      </c>
      <c r="C405" s="22" t="s">
        <v>74</v>
      </c>
      <c r="D405" s="22" t="s">
        <v>45</v>
      </c>
      <c r="E405" s="22" t="s">
        <v>45</v>
      </c>
      <c r="F405" s="23">
        <f>F415+F406</f>
        <v>256</v>
      </c>
      <c r="G405" s="8">
        <v>10</v>
      </c>
      <c r="H405" s="53">
        <f t="shared" si="7"/>
        <v>256</v>
      </c>
      <c r="I405" s="138"/>
      <c r="J405" s="153">
        <f>J416</f>
        <v>256</v>
      </c>
      <c r="K405" s="40"/>
      <c r="L405" s="40"/>
      <c r="N405" s="91"/>
      <c r="O405" s="95"/>
      <c r="P405" s="95"/>
    </row>
    <row r="406" spans="1:16" s="4" customFormat="1" ht="15.75" hidden="1">
      <c r="A406" s="24" t="s">
        <v>104</v>
      </c>
      <c r="B406" s="25" t="s">
        <v>8</v>
      </c>
      <c r="C406" s="25" t="s">
        <v>103</v>
      </c>
      <c r="D406" s="25" t="s">
        <v>45</v>
      </c>
      <c r="E406" s="25" t="s">
        <v>45</v>
      </c>
      <c r="F406" s="26">
        <f>F407+F409</f>
        <v>0</v>
      </c>
      <c r="G406" s="7"/>
      <c r="H406" s="53">
        <f t="shared" si="7"/>
        <v>8736</v>
      </c>
      <c r="I406" s="134">
        <f>I408+I409</f>
        <v>8736</v>
      </c>
      <c r="J406" s="160"/>
      <c r="K406" s="40"/>
      <c r="L406" s="40"/>
      <c r="N406" s="91"/>
      <c r="O406" s="95"/>
      <c r="P406" s="98"/>
    </row>
    <row r="407" spans="1:16" s="4" customFormat="1" ht="31.5" hidden="1">
      <c r="A407" s="24" t="s">
        <v>271</v>
      </c>
      <c r="B407" s="25" t="s">
        <v>8</v>
      </c>
      <c r="C407" s="25" t="s">
        <v>103</v>
      </c>
      <c r="D407" s="25" t="s">
        <v>259</v>
      </c>
      <c r="E407" s="25" t="s">
        <v>45</v>
      </c>
      <c r="F407" s="26">
        <f>F408</f>
        <v>0</v>
      </c>
      <c r="G407" s="7"/>
      <c r="H407" s="53">
        <f t="shared" si="7"/>
        <v>0</v>
      </c>
      <c r="I407" s="134"/>
      <c r="J407" s="160"/>
      <c r="K407" s="40"/>
      <c r="L407" s="40"/>
      <c r="N407" s="91"/>
      <c r="O407" s="95"/>
      <c r="P407" s="98"/>
    </row>
    <row r="408" spans="1:16" s="4" customFormat="1" ht="15.75" hidden="1">
      <c r="A408" s="24" t="s">
        <v>78</v>
      </c>
      <c r="B408" s="25" t="s">
        <v>8</v>
      </c>
      <c r="C408" s="25" t="s">
        <v>103</v>
      </c>
      <c r="D408" s="25" t="s">
        <v>259</v>
      </c>
      <c r="E408" s="25" t="s">
        <v>77</v>
      </c>
      <c r="F408" s="26"/>
      <c r="G408" s="7"/>
      <c r="H408" s="53">
        <f t="shared" si="7"/>
        <v>8736</v>
      </c>
      <c r="I408" s="134">
        <v>8736</v>
      </c>
      <c r="J408" s="160"/>
      <c r="K408" s="40"/>
      <c r="L408" s="40"/>
      <c r="N408" s="91"/>
      <c r="O408" s="95"/>
      <c r="P408" s="98"/>
    </row>
    <row r="409" spans="1:16" s="4" customFormat="1" ht="47.25" hidden="1">
      <c r="A409" s="24" t="s">
        <v>173</v>
      </c>
      <c r="B409" s="25" t="s">
        <v>8</v>
      </c>
      <c r="C409" s="25" t="s">
        <v>103</v>
      </c>
      <c r="D409" s="25" t="s">
        <v>36</v>
      </c>
      <c r="E409" s="25"/>
      <c r="F409" s="26">
        <f>F410</f>
        <v>0</v>
      </c>
      <c r="G409" s="7"/>
      <c r="H409" s="53">
        <f t="shared" si="7"/>
        <v>0</v>
      </c>
      <c r="I409" s="134"/>
      <c r="J409" s="160"/>
      <c r="K409" s="40"/>
      <c r="L409" s="40"/>
      <c r="N409" s="91"/>
      <c r="O409" s="95"/>
      <c r="P409" s="98"/>
    </row>
    <row r="410" spans="1:16" s="4" customFormat="1" ht="15.75" hidden="1">
      <c r="A410" s="24" t="s">
        <v>174</v>
      </c>
      <c r="B410" s="25" t="s">
        <v>8</v>
      </c>
      <c r="C410" s="25" t="s">
        <v>103</v>
      </c>
      <c r="D410" s="25" t="s">
        <v>175</v>
      </c>
      <c r="E410" s="25"/>
      <c r="F410" s="26">
        <f>F411+F413</f>
        <v>0</v>
      </c>
      <c r="G410" s="7"/>
      <c r="H410" s="53">
        <f t="shared" si="7"/>
        <v>0</v>
      </c>
      <c r="I410" s="134"/>
      <c r="J410" s="160"/>
      <c r="K410" s="40"/>
      <c r="L410" s="40"/>
      <c r="N410" s="91"/>
      <c r="O410" s="95"/>
      <c r="P410" s="98"/>
    </row>
    <row r="411" spans="1:16" s="4" customFormat="1" ht="31.5" hidden="1">
      <c r="A411" s="24" t="s">
        <v>176</v>
      </c>
      <c r="B411" s="25" t="s">
        <v>8</v>
      </c>
      <c r="C411" s="25" t="s">
        <v>103</v>
      </c>
      <c r="D411" s="25" t="s">
        <v>177</v>
      </c>
      <c r="E411" s="25"/>
      <c r="F411" s="26">
        <f>F412</f>
        <v>0</v>
      </c>
      <c r="G411" s="7"/>
      <c r="H411" s="53">
        <f t="shared" si="7"/>
        <v>0</v>
      </c>
      <c r="I411" s="134"/>
      <c r="J411" s="160"/>
      <c r="K411" s="40"/>
      <c r="L411" s="40"/>
      <c r="N411" s="91"/>
      <c r="O411" s="95"/>
      <c r="P411" s="98"/>
    </row>
    <row r="412" spans="1:16" s="4" customFormat="1" ht="15.75" hidden="1">
      <c r="A412" s="24" t="s">
        <v>78</v>
      </c>
      <c r="B412" s="25" t="s">
        <v>8</v>
      </c>
      <c r="C412" s="25" t="s">
        <v>103</v>
      </c>
      <c r="D412" s="25" t="s">
        <v>177</v>
      </c>
      <c r="E412" s="25" t="s">
        <v>77</v>
      </c>
      <c r="F412" s="26"/>
      <c r="G412" s="7"/>
      <c r="H412" s="53">
        <f t="shared" si="7"/>
        <v>0</v>
      </c>
      <c r="I412" s="134"/>
      <c r="J412" s="160"/>
      <c r="K412" s="40"/>
      <c r="L412" s="40"/>
      <c r="N412" s="91"/>
      <c r="O412" s="95"/>
      <c r="P412" s="98"/>
    </row>
    <row r="413" spans="1:16" s="4" customFormat="1" ht="15.75" hidden="1">
      <c r="A413" s="24" t="s">
        <v>178</v>
      </c>
      <c r="B413" s="25" t="s">
        <v>8</v>
      </c>
      <c r="C413" s="25" t="s">
        <v>103</v>
      </c>
      <c r="D413" s="25" t="s">
        <v>179</v>
      </c>
      <c r="E413" s="25"/>
      <c r="F413" s="26">
        <f>F414</f>
        <v>0</v>
      </c>
      <c r="G413" s="7"/>
      <c r="H413" s="53">
        <f t="shared" si="7"/>
        <v>0</v>
      </c>
      <c r="I413" s="134"/>
      <c r="J413" s="160"/>
      <c r="K413" s="40"/>
      <c r="L413" s="40"/>
      <c r="N413" s="91"/>
      <c r="O413" s="95"/>
      <c r="P413" s="98"/>
    </row>
    <row r="414" spans="1:16" s="33" customFormat="1" ht="31.5" hidden="1">
      <c r="A414" s="24" t="s">
        <v>164</v>
      </c>
      <c r="B414" s="25" t="s">
        <v>8</v>
      </c>
      <c r="C414" s="25" t="s">
        <v>103</v>
      </c>
      <c r="D414" s="25" t="s">
        <v>179</v>
      </c>
      <c r="E414" s="25" t="s">
        <v>162</v>
      </c>
      <c r="F414" s="26"/>
      <c r="G414" s="32"/>
      <c r="H414" s="53">
        <f t="shared" si="7"/>
        <v>0</v>
      </c>
      <c r="I414" s="127">
        <f>I415</f>
        <v>0</v>
      </c>
      <c r="J414" s="158"/>
      <c r="K414" s="41"/>
      <c r="L414" s="41"/>
      <c r="N414" s="91"/>
      <c r="O414" s="91"/>
      <c r="P414" s="99"/>
    </row>
    <row r="415" spans="1:16" s="33" customFormat="1" ht="24.75" customHeight="1">
      <c r="A415" s="24" t="s">
        <v>273</v>
      </c>
      <c r="B415" s="25" t="s">
        <v>8</v>
      </c>
      <c r="C415" s="25" t="s">
        <v>200</v>
      </c>
      <c r="D415" s="25"/>
      <c r="E415" s="25"/>
      <c r="F415" s="26">
        <f>F416</f>
        <v>256</v>
      </c>
      <c r="G415" s="32"/>
      <c r="H415" s="53">
        <f t="shared" si="7"/>
        <v>256</v>
      </c>
      <c r="I415" s="127"/>
      <c r="J415" s="154">
        <f>J416</f>
        <v>256</v>
      </c>
      <c r="K415" s="41"/>
      <c r="L415" s="41"/>
      <c r="N415" s="91"/>
      <c r="O415" s="96"/>
      <c r="P415" s="96"/>
    </row>
    <row r="416" spans="1:16" s="33" customFormat="1" ht="24" customHeight="1">
      <c r="A416" s="24" t="s">
        <v>443</v>
      </c>
      <c r="B416" s="25" t="s">
        <v>8</v>
      </c>
      <c r="C416" s="25" t="s">
        <v>200</v>
      </c>
      <c r="D416" s="25" t="s">
        <v>201</v>
      </c>
      <c r="E416" s="25"/>
      <c r="F416" s="26">
        <f>F417</f>
        <v>256</v>
      </c>
      <c r="G416" s="32"/>
      <c r="H416" s="53">
        <f t="shared" si="7"/>
        <v>256</v>
      </c>
      <c r="I416" s="127"/>
      <c r="J416" s="158">
        <f>J417</f>
        <v>256</v>
      </c>
      <c r="K416" s="41"/>
      <c r="L416" s="41"/>
      <c r="N416" s="91"/>
      <c r="O416" s="96"/>
      <c r="P416" s="96"/>
    </row>
    <row r="417" spans="1:16" s="33" customFormat="1" ht="21.75" customHeight="1">
      <c r="A417" s="24" t="s">
        <v>420</v>
      </c>
      <c r="B417" s="25" t="s">
        <v>8</v>
      </c>
      <c r="C417" s="25" t="s">
        <v>200</v>
      </c>
      <c r="D417" s="25" t="s">
        <v>204</v>
      </c>
      <c r="E417" s="25"/>
      <c r="F417" s="26">
        <f>F418</f>
        <v>256</v>
      </c>
      <c r="G417" s="32"/>
      <c r="H417" s="53">
        <f t="shared" si="7"/>
        <v>256</v>
      </c>
      <c r="I417" s="127"/>
      <c r="J417" s="158">
        <v>256</v>
      </c>
      <c r="K417" s="41"/>
      <c r="L417" s="41"/>
      <c r="N417" s="91"/>
      <c r="O417" s="96"/>
      <c r="P417" s="100"/>
    </row>
    <row r="418" spans="1:16" ht="23.25" customHeight="1">
      <c r="A418" s="24" t="s">
        <v>78</v>
      </c>
      <c r="B418" s="25" t="s">
        <v>8</v>
      </c>
      <c r="C418" s="25" t="s">
        <v>200</v>
      </c>
      <c r="D418" s="25" t="s">
        <v>204</v>
      </c>
      <c r="E418" s="25" t="s">
        <v>77</v>
      </c>
      <c r="F418" s="26">
        <v>256</v>
      </c>
      <c r="H418" s="53">
        <f t="shared" si="7"/>
        <v>0</v>
      </c>
      <c r="I418" s="127"/>
      <c r="J418" s="163"/>
      <c r="K418" s="38"/>
      <c r="L418" s="38"/>
      <c r="N418" s="91"/>
      <c r="O418" s="50"/>
      <c r="P418" s="101"/>
    </row>
    <row r="419" spans="1:16" ht="28.5" customHeight="1" hidden="1">
      <c r="A419" s="18" t="s">
        <v>384</v>
      </c>
      <c r="B419" s="19" t="s">
        <v>385</v>
      </c>
      <c r="C419" s="19"/>
      <c r="D419" s="19"/>
      <c r="E419" s="19"/>
      <c r="F419" s="20">
        <f>F420</f>
        <v>0</v>
      </c>
      <c r="H419" s="53">
        <f t="shared" si="7"/>
        <v>0</v>
      </c>
      <c r="I419" s="139"/>
      <c r="J419" s="167">
        <f>J420</f>
        <v>0</v>
      </c>
      <c r="K419" s="39"/>
      <c r="L419" s="38"/>
      <c r="N419" s="91"/>
      <c r="O419" s="50"/>
      <c r="P419" s="101"/>
    </row>
    <row r="420" spans="1:16" ht="21.75" customHeight="1" hidden="1">
      <c r="A420" s="66" t="s">
        <v>386</v>
      </c>
      <c r="B420" s="22" t="s">
        <v>385</v>
      </c>
      <c r="C420" s="22" t="s">
        <v>387</v>
      </c>
      <c r="D420" s="22"/>
      <c r="E420" s="22"/>
      <c r="F420" s="23">
        <f>F421</f>
        <v>0</v>
      </c>
      <c r="G420" s="8"/>
      <c r="H420" s="53">
        <f t="shared" si="7"/>
        <v>0</v>
      </c>
      <c r="I420" s="131"/>
      <c r="J420" s="168">
        <f>J423+J425</f>
        <v>0</v>
      </c>
      <c r="K420" s="40"/>
      <c r="L420" s="38"/>
      <c r="N420" s="91"/>
      <c r="O420" s="50"/>
      <c r="P420" s="101"/>
    </row>
    <row r="421" spans="1:16" ht="19.5" customHeight="1" hidden="1">
      <c r="A421" s="24" t="s">
        <v>388</v>
      </c>
      <c r="B421" s="25" t="s">
        <v>385</v>
      </c>
      <c r="C421" s="25" t="s">
        <v>387</v>
      </c>
      <c r="D421" s="25" t="s">
        <v>389</v>
      </c>
      <c r="E421" s="25"/>
      <c r="F421" s="26">
        <f>F422+F424</f>
        <v>0</v>
      </c>
      <c r="H421" s="53">
        <f t="shared" si="7"/>
        <v>0</v>
      </c>
      <c r="I421" s="127"/>
      <c r="J421" s="163"/>
      <c r="K421" s="38"/>
      <c r="L421" s="38"/>
      <c r="N421" s="91"/>
      <c r="O421" s="50"/>
      <c r="P421" s="101"/>
    </row>
    <row r="422" spans="1:16" ht="28.5" customHeight="1" hidden="1">
      <c r="A422" s="24" t="s">
        <v>390</v>
      </c>
      <c r="B422" s="25" t="s">
        <v>385</v>
      </c>
      <c r="C422" s="25" t="s">
        <v>387</v>
      </c>
      <c r="D422" s="25" t="s">
        <v>391</v>
      </c>
      <c r="E422" s="25"/>
      <c r="F422" s="26">
        <f>F423</f>
        <v>0</v>
      </c>
      <c r="H422" s="53">
        <f t="shared" si="7"/>
        <v>0</v>
      </c>
      <c r="I422" s="127"/>
      <c r="J422" s="163"/>
      <c r="K422" s="38"/>
      <c r="L422" s="38"/>
      <c r="N422" s="91"/>
      <c r="O422" s="50"/>
      <c r="P422" s="101"/>
    </row>
    <row r="423" spans="1:16" ht="28.5" customHeight="1" hidden="1">
      <c r="A423" s="24" t="s">
        <v>367</v>
      </c>
      <c r="B423" s="25" t="s">
        <v>385</v>
      </c>
      <c r="C423" s="25" t="s">
        <v>387</v>
      </c>
      <c r="D423" s="25" t="s">
        <v>391</v>
      </c>
      <c r="E423" s="25" t="s">
        <v>48</v>
      </c>
      <c r="F423" s="26"/>
      <c r="H423" s="53">
        <f t="shared" si="7"/>
        <v>0</v>
      </c>
      <c r="I423" s="127"/>
      <c r="J423" s="163"/>
      <c r="K423" s="38"/>
      <c r="L423" s="38"/>
      <c r="N423" s="91"/>
      <c r="O423" s="50"/>
      <c r="P423" s="101"/>
    </row>
    <row r="424" spans="1:16" ht="28.5" customHeight="1" hidden="1">
      <c r="A424" s="24" t="s">
        <v>392</v>
      </c>
      <c r="B424" s="25" t="s">
        <v>385</v>
      </c>
      <c r="C424" s="25" t="s">
        <v>387</v>
      </c>
      <c r="D424" s="25" t="s">
        <v>393</v>
      </c>
      <c r="E424" s="25"/>
      <c r="F424" s="26">
        <f>F425</f>
        <v>0</v>
      </c>
      <c r="H424" s="53">
        <f t="shared" si="7"/>
        <v>0</v>
      </c>
      <c r="I424" s="127"/>
      <c r="J424" s="163"/>
      <c r="K424" s="38"/>
      <c r="L424" s="38"/>
      <c r="N424" s="91"/>
      <c r="O424" s="50"/>
      <c r="P424" s="101"/>
    </row>
    <row r="425" spans="1:16" ht="28.5" customHeight="1" hidden="1">
      <c r="A425" s="24" t="s">
        <v>367</v>
      </c>
      <c r="B425" s="25" t="s">
        <v>385</v>
      </c>
      <c r="C425" s="25" t="s">
        <v>387</v>
      </c>
      <c r="D425" s="25" t="s">
        <v>393</v>
      </c>
      <c r="E425" s="25" t="s">
        <v>48</v>
      </c>
      <c r="F425" s="26"/>
      <c r="H425" s="53">
        <f t="shared" si="7"/>
        <v>0</v>
      </c>
      <c r="I425" s="127"/>
      <c r="J425" s="163"/>
      <c r="K425" s="38"/>
      <c r="L425" s="38"/>
      <c r="N425" s="91"/>
      <c r="O425" s="50"/>
      <c r="P425" s="101"/>
    </row>
    <row r="426" spans="1:16" s="3" customFormat="1" ht="34.5" customHeight="1">
      <c r="A426" s="187" t="s">
        <v>465</v>
      </c>
      <c r="B426" s="19" t="s">
        <v>15</v>
      </c>
      <c r="C426" s="19" t="s">
        <v>45</v>
      </c>
      <c r="D426" s="19" t="s">
        <v>45</v>
      </c>
      <c r="E426" s="19" t="s">
        <v>45</v>
      </c>
      <c r="F426" s="20">
        <f>F433</f>
        <v>7788.7</v>
      </c>
      <c r="G426" s="7"/>
      <c r="H426" s="53">
        <f t="shared" si="7"/>
        <v>7788.7</v>
      </c>
      <c r="I426" s="139">
        <f>I427+I433</f>
        <v>6908.7</v>
      </c>
      <c r="J426" s="178">
        <f>J433</f>
        <v>880</v>
      </c>
      <c r="K426" s="39">
        <f>K427+K433</f>
        <v>0</v>
      </c>
      <c r="L426" s="39"/>
      <c r="M426" s="3">
        <v>19</v>
      </c>
      <c r="N426" s="91"/>
      <c r="O426" s="94"/>
      <c r="P426" s="94"/>
    </row>
    <row r="427" spans="1:16" s="27" customFormat="1" ht="18.75" customHeight="1" hidden="1">
      <c r="A427" s="21" t="s">
        <v>53</v>
      </c>
      <c r="B427" s="22" t="s">
        <v>15</v>
      </c>
      <c r="C427" s="22" t="s">
        <v>52</v>
      </c>
      <c r="D427" s="22" t="s">
        <v>45</v>
      </c>
      <c r="E427" s="22" t="s">
        <v>45</v>
      </c>
      <c r="F427" s="23">
        <f>F428</f>
        <v>45</v>
      </c>
      <c r="G427" s="8">
        <v>1</v>
      </c>
      <c r="H427" s="53">
        <f t="shared" si="7"/>
        <v>0</v>
      </c>
      <c r="I427" s="131">
        <f>I431</f>
        <v>0</v>
      </c>
      <c r="J427" s="169"/>
      <c r="K427" s="45"/>
      <c r="L427" s="45"/>
      <c r="N427" s="91"/>
      <c r="O427" s="109"/>
      <c r="P427" s="109"/>
    </row>
    <row r="428" spans="1:16" s="29" customFormat="1" ht="15.75" hidden="1">
      <c r="A428" s="24" t="s">
        <v>55</v>
      </c>
      <c r="B428" s="25" t="s">
        <v>15</v>
      </c>
      <c r="C428" s="25" t="s">
        <v>54</v>
      </c>
      <c r="D428" s="25"/>
      <c r="E428" s="25"/>
      <c r="F428" s="26">
        <f>F429</f>
        <v>45</v>
      </c>
      <c r="G428" s="28"/>
      <c r="H428" s="53">
        <f t="shared" si="7"/>
        <v>0</v>
      </c>
      <c r="I428" s="127"/>
      <c r="J428" s="170"/>
      <c r="K428" s="46"/>
      <c r="L428" s="46"/>
      <c r="N428" s="91"/>
      <c r="O428" s="100"/>
      <c r="P428" s="100"/>
    </row>
    <row r="429" spans="1:16" s="29" customFormat="1" ht="31.5" hidden="1">
      <c r="A429" s="24" t="s">
        <v>62</v>
      </c>
      <c r="B429" s="25" t="s">
        <v>15</v>
      </c>
      <c r="C429" s="25" t="s">
        <v>54</v>
      </c>
      <c r="D429" s="25" t="s">
        <v>61</v>
      </c>
      <c r="E429" s="25"/>
      <c r="F429" s="26">
        <f>F430</f>
        <v>45</v>
      </c>
      <c r="G429" s="28"/>
      <c r="H429" s="53">
        <f t="shared" si="7"/>
        <v>0</v>
      </c>
      <c r="I429" s="127"/>
      <c r="J429" s="170"/>
      <c r="K429" s="46"/>
      <c r="L429" s="46"/>
      <c r="N429" s="91"/>
      <c r="O429" s="100"/>
      <c r="P429" s="100"/>
    </row>
    <row r="430" spans="1:16" s="29" customFormat="1" ht="26.25" customHeight="1" hidden="1">
      <c r="A430" s="24" t="s">
        <v>166</v>
      </c>
      <c r="B430" s="25" t="s">
        <v>15</v>
      </c>
      <c r="C430" s="25" t="s">
        <v>54</v>
      </c>
      <c r="D430" s="25" t="s">
        <v>167</v>
      </c>
      <c r="E430" s="25"/>
      <c r="F430" s="26">
        <f>F431</f>
        <v>45</v>
      </c>
      <c r="G430" s="28"/>
      <c r="H430" s="53">
        <f t="shared" si="7"/>
        <v>0</v>
      </c>
      <c r="I430" s="127"/>
      <c r="J430" s="170"/>
      <c r="K430" s="46"/>
      <c r="L430" s="46"/>
      <c r="N430" s="91"/>
      <c r="O430" s="100"/>
      <c r="P430" s="100"/>
    </row>
    <row r="431" spans="1:16" s="29" customFormat="1" ht="35.25" customHeight="1" hidden="1">
      <c r="A431" s="24" t="s">
        <v>356</v>
      </c>
      <c r="B431" s="25" t="s">
        <v>15</v>
      </c>
      <c r="C431" s="25" t="s">
        <v>54</v>
      </c>
      <c r="D431" s="25" t="s">
        <v>355</v>
      </c>
      <c r="E431" s="25"/>
      <c r="F431" s="26">
        <v>45</v>
      </c>
      <c r="G431" s="28"/>
      <c r="H431" s="53">
        <f t="shared" si="7"/>
        <v>0</v>
      </c>
      <c r="I431" s="127"/>
      <c r="J431" s="170"/>
      <c r="K431" s="46"/>
      <c r="L431" s="46"/>
      <c r="N431" s="91"/>
      <c r="O431" s="100"/>
      <c r="P431" s="100"/>
    </row>
    <row r="432" spans="1:16" s="29" customFormat="1" ht="35.25" customHeight="1" hidden="1">
      <c r="A432" s="24" t="s">
        <v>49</v>
      </c>
      <c r="B432" s="25" t="s">
        <v>15</v>
      </c>
      <c r="C432" s="25" t="s">
        <v>54</v>
      </c>
      <c r="D432" s="25" t="s">
        <v>355</v>
      </c>
      <c r="E432" s="25" t="s">
        <v>48</v>
      </c>
      <c r="F432" s="26"/>
      <c r="G432" s="28"/>
      <c r="H432" s="53">
        <f t="shared" si="7"/>
        <v>0</v>
      </c>
      <c r="I432" s="127"/>
      <c r="J432" s="170"/>
      <c r="K432" s="46"/>
      <c r="L432" s="46"/>
      <c r="N432" s="91"/>
      <c r="O432" s="100"/>
      <c r="P432" s="100"/>
    </row>
    <row r="433" spans="1:16" s="4" customFormat="1" ht="22.5" customHeight="1">
      <c r="A433" s="21" t="s">
        <v>64</v>
      </c>
      <c r="B433" s="22" t="s">
        <v>15</v>
      </c>
      <c r="C433" s="22" t="s">
        <v>63</v>
      </c>
      <c r="D433" s="22" t="s">
        <v>45</v>
      </c>
      <c r="E433" s="22" t="s">
        <v>45</v>
      </c>
      <c r="F433" s="23">
        <f>F434</f>
        <v>7788.7</v>
      </c>
      <c r="G433" s="8">
        <v>4</v>
      </c>
      <c r="H433" s="53">
        <f t="shared" si="7"/>
        <v>7788.7</v>
      </c>
      <c r="I433" s="131">
        <f>I434</f>
        <v>6908.7</v>
      </c>
      <c r="J433" s="171">
        <f>J434</f>
        <v>880</v>
      </c>
      <c r="K433" s="40"/>
      <c r="L433" s="40"/>
      <c r="N433" s="91"/>
      <c r="O433" s="95"/>
      <c r="P433" s="97"/>
    </row>
    <row r="434" spans="1:16" ht="16.5" customHeight="1">
      <c r="A434" s="24" t="s">
        <v>106</v>
      </c>
      <c r="B434" s="25" t="s">
        <v>15</v>
      </c>
      <c r="C434" s="25" t="s">
        <v>105</v>
      </c>
      <c r="D434" s="25" t="s">
        <v>45</v>
      </c>
      <c r="E434" s="25" t="s">
        <v>45</v>
      </c>
      <c r="F434" s="26">
        <f>F438+F441+F456+F458</f>
        <v>7788.7</v>
      </c>
      <c r="H434" s="53">
        <f t="shared" si="7"/>
        <v>7788.7</v>
      </c>
      <c r="I434" s="132">
        <f>I438+I441+I458</f>
        <v>6908.7</v>
      </c>
      <c r="J434" s="132">
        <f>J438+J441+J456+J458</f>
        <v>880</v>
      </c>
      <c r="K434" s="38"/>
      <c r="L434" s="38"/>
      <c r="N434" s="91"/>
      <c r="O434" s="50"/>
      <c r="P434" s="91"/>
    </row>
    <row r="435" spans="1:16" ht="15.75" hidden="1">
      <c r="A435" s="24" t="s">
        <v>305</v>
      </c>
      <c r="B435" s="25" t="s">
        <v>15</v>
      </c>
      <c r="C435" s="25" t="s">
        <v>105</v>
      </c>
      <c r="D435" s="25" t="s">
        <v>230</v>
      </c>
      <c r="E435" s="25"/>
      <c r="F435" s="26">
        <f>F436</f>
        <v>500</v>
      </c>
      <c r="H435" s="53">
        <f aca="true" t="shared" si="8" ref="H435:H462">I435+J435</f>
        <v>0</v>
      </c>
      <c r="I435" s="127"/>
      <c r="J435" s="155"/>
      <c r="K435" s="38"/>
      <c r="L435" s="38"/>
      <c r="N435" s="91"/>
      <c r="O435" s="50"/>
      <c r="P435" s="91"/>
    </row>
    <row r="436" spans="1:16" ht="15.75" hidden="1">
      <c r="A436" s="24" t="s">
        <v>306</v>
      </c>
      <c r="B436" s="25" t="s">
        <v>15</v>
      </c>
      <c r="C436" s="25" t="s">
        <v>105</v>
      </c>
      <c r="D436" s="25" t="s">
        <v>232</v>
      </c>
      <c r="E436" s="25"/>
      <c r="F436" s="26">
        <f>F437</f>
        <v>500</v>
      </c>
      <c r="H436" s="53">
        <f t="shared" si="8"/>
        <v>0</v>
      </c>
      <c r="I436" s="127"/>
      <c r="J436" s="155"/>
      <c r="K436" s="38"/>
      <c r="L436" s="38"/>
      <c r="N436" s="91"/>
      <c r="O436" s="50"/>
      <c r="P436" s="91"/>
    </row>
    <row r="437" spans="1:16" ht="15.75" hidden="1">
      <c r="A437" s="24" t="s">
        <v>225</v>
      </c>
      <c r="B437" s="25" t="s">
        <v>15</v>
      </c>
      <c r="C437" s="25" t="s">
        <v>105</v>
      </c>
      <c r="D437" s="25" t="s">
        <v>232</v>
      </c>
      <c r="E437" s="25" t="s">
        <v>27</v>
      </c>
      <c r="F437" s="26">
        <v>500</v>
      </c>
      <c r="H437" s="53">
        <f t="shared" si="8"/>
        <v>0</v>
      </c>
      <c r="I437" s="127"/>
      <c r="J437" s="155"/>
      <c r="K437" s="38"/>
      <c r="L437" s="38"/>
      <c r="N437" s="91"/>
      <c r="O437" s="50"/>
      <c r="P437" s="91"/>
    </row>
    <row r="438" spans="1:16" s="29" customFormat="1" ht="66.75" customHeight="1">
      <c r="A438" s="24" t="s">
        <v>56</v>
      </c>
      <c r="B438" s="25" t="s">
        <v>15</v>
      </c>
      <c r="C438" s="25" t="s">
        <v>105</v>
      </c>
      <c r="D438" s="25" t="s">
        <v>163</v>
      </c>
      <c r="E438" s="25" t="s">
        <v>45</v>
      </c>
      <c r="F438" s="26">
        <f>F439</f>
        <v>2168</v>
      </c>
      <c r="G438" s="28" t="s">
        <v>379</v>
      </c>
      <c r="H438" s="53">
        <f t="shared" si="8"/>
        <v>2168</v>
      </c>
      <c r="I438" s="132">
        <f>I439</f>
        <v>2168</v>
      </c>
      <c r="J438" s="170"/>
      <c r="K438" s="46"/>
      <c r="L438" s="46"/>
      <c r="N438" s="91"/>
      <c r="O438" s="100"/>
      <c r="P438" s="100"/>
    </row>
    <row r="439" spans="1:16" s="29" customFormat="1" ht="24" customHeight="1">
      <c r="A439" s="24" t="s">
        <v>57</v>
      </c>
      <c r="B439" s="25" t="s">
        <v>15</v>
      </c>
      <c r="C439" s="25" t="s">
        <v>105</v>
      </c>
      <c r="D439" s="25" t="s">
        <v>483</v>
      </c>
      <c r="E439" s="25" t="s">
        <v>45</v>
      </c>
      <c r="F439" s="26">
        <f>F440</f>
        <v>2168</v>
      </c>
      <c r="G439" s="28"/>
      <c r="H439" s="53">
        <f t="shared" si="8"/>
        <v>2168</v>
      </c>
      <c r="I439" s="132">
        <f>2088+80</f>
        <v>2168</v>
      </c>
      <c r="J439" s="170"/>
      <c r="K439" s="46"/>
      <c r="L439" s="46"/>
      <c r="N439" s="91"/>
      <c r="O439" s="100"/>
      <c r="P439" s="100"/>
    </row>
    <row r="440" spans="1:16" s="29" customFormat="1" ht="33" customHeight="1">
      <c r="A440" s="24" t="s">
        <v>160</v>
      </c>
      <c r="B440" s="25" t="s">
        <v>15</v>
      </c>
      <c r="C440" s="25" t="s">
        <v>105</v>
      </c>
      <c r="D440" s="25" t="s">
        <v>483</v>
      </c>
      <c r="E440" s="25" t="s">
        <v>162</v>
      </c>
      <c r="F440" s="26">
        <f>2088+80</f>
        <v>2168</v>
      </c>
      <c r="G440" s="28"/>
      <c r="H440" s="53">
        <f t="shared" si="8"/>
        <v>0</v>
      </c>
      <c r="I440" s="132"/>
      <c r="J440" s="170"/>
      <c r="K440" s="46"/>
      <c r="L440" s="46"/>
      <c r="N440" s="91"/>
      <c r="O440" s="100"/>
      <c r="P440" s="100"/>
    </row>
    <row r="441" spans="1:16" s="29" customFormat="1" ht="23.25" customHeight="1">
      <c r="A441" s="71" t="s">
        <v>502</v>
      </c>
      <c r="B441" s="72" t="s">
        <v>15</v>
      </c>
      <c r="C441" s="72" t="s">
        <v>105</v>
      </c>
      <c r="D441" s="72" t="s">
        <v>503</v>
      </c>
      <c r="E441" s="72"/>
      <c r="F441" s="73">
        <f>F442+F444+F446+F451</f>
        <v>4740.7</v>
      </c>
      <c r="G441" s="28"/>
      <c r="H441" s="53">
        <f>I441+J441</f>
        <v>4740.7</v>
      </c>
      <c r="I441" s="132">
        <f>I442+I444+I449+I454</f>
        <v>4740.7</v>
      </c>
      <c r="J441" s="193"/>
      <c r="K441" s="46"/>
      <c r="L441" s="46"/>
      <c r="N441" s="91"/>
      <c r="O441" s="100"/>
      <c r="P441" s="100"/>
    </row>
    <row r="442" spans="1:16" s="29" customFormat="1" ht="191.25" customHeight="1">
      <c r="A442" s="74" t="s">
        <v>504</v>
      </c>
      <c r="B442" s="72" t="s">
        <v>15</v>
      </c>
      <c r="C442" s="72" t="s">
        <v>105</v>
      </c>
      <c r="D442" s="72" t="s">
        <v>484</v>
      </c>
      <c r="E442" s="72"/>
      <c r="F442" s="73">
        <f>F443</f>
        <v>169.5</v>
      </c>
      <c r="G442" s="28"/>
      <c r="H442" s="53">
        <f>I442+J442</f>
        <v>169.5</v>
      </c>
      <c r="I442" s="127">
        <v>169.5</v>
      </c>
      <c r="J442" s="170"/>
      <c r="K442" s="46"/>
      <c r="L442" s="46"/>
      <c r="N442" s="91"/>
      <c r="O442" s="100"/>
      <c r="P442" s="100"/>
    </row>
    <row r="443" spans="1:16" s="29" customFormat="1" ht="22.5" customHeight="1">
      <c r="A443" s="71" t="s">
        <v>158</v>
      </c>
      <c r="B443" s="72" t="s">
        <v>15</v>
      </c>
      <c r="C443" s="72" t="s">
        <v>105</v>
      </c>
      <c r="D443" s="72" t="s">
        <v>484</v>
      </c>
      <c r="E443" s="72" t="s">
        <v>159</v>
      </c>
      <c r="F443" s="73">
        <v>169.5</v>
      </c>
      <c r="G443" s="28"/>
      <c r="H443" s="53">
        <f>I443+J443</f>
        <v>0</v>
      </c>
      <c r="I443" s="127"/>
      <c r="J443" s="170"/>
      <c r="K443" s="46"/>
      <c r="L443" s="46"/>
      <c r="N443" s="91"/>
      <c r="O443" s="100"/>
      <c r="P443" s="100"/>
    </row>
    <row r="444" spans="1:16" s="29" customFormat="1" ht="91.5" customHeight="1">
      <c r="A444" s="71" t="s">
        <v>501</v>
      </c>
      <c r="B444" s="72" t="s">
        <v>15</v>
      </c>
      <c r="C444" s="72" t="s">
        <v>105</v>
      </c>
      <c r="D444" s="72" t="s">
        <v>417</v>
      </c>
      <c r="E444" s="72"/>
      <c r="F444" s="73">
        <f>F445</f>
        <v>75</v>
      </c>
      <c r="G444" s="28"/>
      <c r="H444" s="53">
        <f t="shared" si="8"/>
        <v>75</v>
      </c>
      <c r="I444" s="132">
        <v>75</v>
      </c>
      <c r="J444" s="170"/>
      <c r="K444" s="46"/>
      <c r="L444" s="46"/>
      <c r="N444" s="91"/>
      <c r="O444" s="100"/>
      <c r="P444" s="100"/>
    </row>
    <row r="445" spans="1:16" s="29" customFormat="1" ht="22.5" customHeight="1">
      <c r="A445" s="71" t="s">
        <v>272</v>
      </c>
      <c r="B445" s="72" t="s">
        <v>15</v>
      </c>
      <c r="C445" s="72" t="s">
        <v>105</v>
      </c>
      <c r="D445" s="72" t="s">
        <v>417</v>
      </c>
      <c r="E445" s="72" t="s">
        <v>159</v>
      </c>
      <c r="F445" s="73">
        <v>75</v>
      </c>
      <c r="G445" s="28"/>
      <c r="H445" s="53">
        <f t="shared" si="8"/>
        <v>0</v>
      </c>
      <c r="I445" s="127"/>
      <c r="J445" s="170"/>
      <c r="K445" s="46"/>
      <c r="L445" s="46"/>
      <c r="N445" s="91"/>
      <c r="O445" s="100"/>
      <c r="P445" s="100"/>
    </row>
    <row r="446" spans="1:16" ht="50.25" customHeight="1">
      <c r="A446" s="126" t="s">
        <v>399</v>
      </c>
      <c r="B446" s="79" t="s">
        <v>15</v>
      </c>
      <c r="C446" s="79" t="s">
        <v>105</v>
      </c>
      <c r="D446" s="82" t="s">
        <v>380</v>
      </c>
      <c r="E446" s="79"/>
      <c r="F446" s="85">
        <v>3357.2</v>
      </c>
      <c r="H446" s="53">
        <f>I446+J446</f>
        <v>3357.2</v>
      </c>
      <c r="I446" s="127">
        <v>3357.2</v>
      </c>
      <c r="J446" s="144"/>
      <c r="K446" s="65"/>
      <c r="L446" s="65"/>
      <c r="N446" s="91"/>
      <c r="O446" s="50"/>
      <c r="P446" s="50"/>
    </row>
    <row r="447" spans="1:16" ht="64.5" customHeight="1" hidden="1">
      <c r="A447" s="126" t="s">
        <v>382</v>
      </c>
      <c r="B447" s="79" t="s">
        <v>15</v>
      </c>
      <c r="C447" s="79" t="s">
        <v>105</v>
      </c>
      <c r="D447" s="82" t="s">
        <v>381</v>
      </c>
      <c r="E447" s="79"/>
      <c r="F447" s="85">
        <f>F448</f>
        <v>0</v>
      </c>
      <c r="H447" s="53">
        <f>I447+J447</f>
        <v>0</v>
      </c>
      <c r="I447" s="127"/>
      <c r="J447" s="144"/>
      <c r="K447" s="65"/>
      <c r="L447" s="65"/>
      <c r="N447" s="91"/>
      <c r="O447" s="50"/>
      <c r="P447" s="50"/>
    </row>
    <row r="448" spans="1:16" ht="21" customHeight="1" hidden="1">
      <c r="A448" s="113" t="s">
        <v>158</v>
      </c>
      <c r="B448" s="79" t="s">
        <v>15</v>
      </c>
      <c r="C448" s="79" t="s">
        <v>105</v>
      </c>
      <c r="D448" s="82" t="s">
        <v>381</v>
      </c>
      <c r="E448" s="79" t="s">
        <v>159</v>
      </c>
      <c r="F448" s="85"/>
      <c r="H448" s="53">
        <f>I448+J448</f>
        <v>0</v>
      </c>
      <c r="I448" s="127"/>
      <c r="J448" s="144"/>
      <c r="K448" s="65"/>
      <c r="L448" s="65"/>
      <c r="N448" s="91"/>
      <c r="O448" s="50"/>
      <c r="P448" s="50"/>
    </row>
    <row r="449" spans="1:16" ht="50.25" customHeight="1">
      <c r="A449" s="126" t="s">
        <v>447</v>
      </c>
      <c r="B449" s="79" t="s">
        <v>15</v>
      </c>
      <c r="C449" s="79" t="s">
        <v>105</v>
      </c>
      <c r="D449" s="82" t="s">
        <v>383</v>
      </c>
      <c r="E449" s="79"/>
      <c r="F449" s="85">
        <f>F450</f>
        <v>3357.2</v>
      </c>
      <c r="H449" s="53">
        <f>I449+J449</f>
        <v>3357.2</v>
      </c>
      <c r="I449" s="127">
        <v>3357.2</v>
      </c>
      <c r="J449" s="144"/>
      <c r="K449" s="65"/>
      <c r="L449" s="65"/>
      <c r="N449" s="91"/>
      <c r="O449" s="50"/>
      <c r="P449" s="50"/>
    </row>
    <row r="450" spans="1:16" ht="23.25" customHeight="1">
      <c r="A450" s="113" t="s">
        <v>158</v>
      </c>
      <c r="B450" s="79" t="s">
        <v>15</v>
      </c>
      <c r="C450" s="79" t="s">
        <v>105</v>
      </c>
      <c r="D450" s="82" t="s">
        <v>383</v>
      </c>
      <c r="E450" s="79" t="s">
        <v>159</v>
      </c>
      <c r="F450" s="85">
        <v>3357.2</v>
      </c>
      <c r="H450" s="53">
        <f>I450+J450</f>
        <v>0</v>
      </c>
      <c r="I450" s="127"/>
      <c r="J450" s="144"/>
      <c r="K450" s="65"/>
      <c r="L450" s="65"/>
      <c r="N450" s="91"/>
      <c r="O450" s="50"/>
      <c r="P450" s="50"/>
    </row>
    <row r="451" spans="1:16" ht="38.25" customHeight="1">
      <c r="A451" s="110" t="s">
        <v>442</v>
      </c>
      <c r="B451" s="111" t="s">
        <v>15</v>
      </c>
      <c r="C451" s="111" t="s">
        <v>105</v>
      </c>
      <c r="D451" s="181" t="s">
        <v>441</v>
      </c>
      <c r="E451" s="111" t="s">
        <v>45</v>
      </c>
      <c r="F451" s="112">
        <f>F452+F454</f>
        <v>1139</v>
      </c>
      <c r="H451" s="53">
        <f t="shared" si="8"/>
        <v>1139</v>
      </c>
      <c r="I451" s="132">
        <f>I452+I454</f>
        <v>1139</v>
      </c>
      <c r="J451" s="144"/>
      <c r="K451" s="38"/>
      <c r="L451" s="38"/>
      <c r="N451" s="91"/>
      <c r="O451" s="50"/>
      <c r="P451" s="50"/>
    </row>
    <row r="452" spans="1:16" ht="39" customHeight="1" hidden="1">
      <c r="A452" s="115" t="s">
        <v>277</v>
      </c>
      <c r="B452" s="79" t="s">
        <v>15</v>
      </c>
      <c r="C452" s="79" t="s">
        <v>105</v>
      </c>
      <c r="D452" s="182" t="s">
        <v>278</v>
      </c>
      <c r="E452" s="79"/>
      <c r="F452" s="114">
        <f>F453</f>
        <v>0</v>
      </c>
      <c r="H452" s="53">
        <f t="shared" si="8"/>
        <v>0</v>
      </c>
      <c r="I452" s="132"/>
      <c r="J452" s="144"/>
      <c r="K452" s="38"/>
      <c r="L452" s="38"/>
      <c r="N452" s="91"/>
      <c r="O452" s="50"/>
      <c r="P452" s="50"/>
    </row>
    <row r="453" spans="1:16" ht="21.75" customHeight="1" hidden="1">
      <c r="A453" s="115" t="s">
        <v>158</v>
      </c>
      <c r="B453" s="79" t="s">
        <v>15</v>
      </c>
      <c r="C453" s="79" t="s">
        <v>105</v>
      </c>
      <c r="D453" s="182" t="s">
        <v>278</v>
      </c>
      <c r="E453" s="79" t="s">
        <v>159</v>
      </c>
      <c r="F453" s="114"/>
      <c r="H453" s="53">
        <f t="shared" si="8"/>
        <v>0</v>
      </c>
      <c r="I453" s="132"/>
      <c r="J453" s="144"/>
      <c r="K453" s="38"/>
      <c r="L453" s="38"/>
      <c r="N453" s="91"/>
      <c r="O453" s="50"/>
      <c r="P453" s="50"/>
    </row>
    <row r="454" spans="1:16" ht="84" customHeight="1">
      <c r="A454" s="115" t="s">
        <v>505</v>
      </c>
      <c r="B454" s="79" t="s">
        <v>15</v>
      </c>
      <c r="C454" s="79" t="s">
        <v>105</v>
      </c>
      <c r="D454" s="182" t="s">
        <v>440</v>
      </c>
      <c r="E454" s="79"/>
      <c r="F454" s="114">
        <f>F455</f>
        <v>1139</v>
      </c>
      <c r="H454" s="53">
        <f t="shared" si="8"/>
        <v>1139</v>
      </c>
      <c r="I454" s="132">
        <v>1139</v>
      </c>
      <c r="J454" s="144"/>
      <c r="K454" s="38"/>
      <c r="L454" s="38"/>
      <c r="N454" s="91"/>
      <c r="O454" s="50"/>
      <c r="P454" s="50"/>
    </row>
    <row r="455" spans="1:16" ht="23.25" customHeight="1">
      <c r="A455" s="113" t="s">
        <v>158</v>
      </c>
      <c r="B455" s="79" t="s">
        <v>15</v>
      </c>
      <c r="C455" s="79" t="s">
        <v>105</v>
      </c>
      <c r="D455" s="182" t="s">
        <v>440</v>
      </c>
      <c r="E455" s="79" t="s">
        <v>159</v>
      </c>
      <c r="F455" s="114">
        <v>1139</v>
      </c>
      <c r="H455" s="53">
        <f t="shared" si="8"/>
        <v>0</v>
      </c>
      <c r="I455" s="132"/>
      <c r="J455" s="144"/>
      <c r="K455" s="38"/>
      <c r="L455" s="38"/>
      <c r="N455" s="91"/>
      <c r="O455" s="50"/>
      <c r="P455" s="50"/>
    </row>
    <row r="456" spans="1:16" ht="47.25" customHeight="1">
      <c r="A456" s="126" t="s">
        <v>408</v>
      </c>
      <c r="B456" s="79" t="s">
        <v>15</v>
      </c>
      <c r="C456" s="79" t="s">
        <v>105</v>
      </c>
      <c r="D456" s="82" t="s">
        <v>409</v>
      </c>
      <c r="E456" s="79"/>
      <c r="F456" s="85">
        <f>F457</f>
        <v>381</v>
      </c>
      <c r="H456" s="53">
        <f t="shared" si="8"/>
        <v>381</v>
      </c>
      <c r="I456" s="127"/>
      <c r="J456" s="156">
        <v>381</v>
      </c>
      <c r="K456" s="65"/>
      <c r="L456" s="65"/>
      <c r="N456" s="91"/>
      <c r="O456" s="50"/>
      <c r="P456" s="50"/>
    </row>
    <row r="457" spans="1:16" ht="23.25" customHeight="1">
      <c r="A457" s="126" t="s">
        <v>410</v>
      </c>
      <c r="B457" s="79" t="s">
        <v>15</v>
      </c>
      <c r="C457" s="79" t="s">
        <v>105</v>
      </c>
      <c r="D457" s="82" t="s">
        <v>409</v>
      </c>
      <c r="E457" s="79" t="s">
        <v>411</v>
      </c>
      <c r="F457" s="85">
        <v>381</v>
      </c>
      <c r="H457" s="53">
        <f t="shared" si="8"/>
        <v>0</v>
      </c>
      <c r="I457" s="127"/>
      <c r="J457" s="144"/>
      <c r="K457" s="65"/>
      <c r="L457" s="65"/>
      <c r="N457" s="91"/>
      <c r="O457" s="50"/>
      <c r="P457" s="50"/>
    </row>
    <row r="458" spans="1:16" ht="24" customHeight="1">
      <c r="A458" s="89" t="s">
        <v>443</v>
      </c>
      <c r="B458" s="79" t="s">
        <v>15</v>
      </c>
      <c r="C458" s="79" t="s">
        <v>105</v>
      </c>
      <c r="D458" s="82" t="s">
        <v>201</v>
      </c>
      <c r="E458" s="79"/>
      <c r="F458" s="85">
        <f>F459+F461</f>
        <v>499</v>
      </c>
      <c r="H458" s="53">
        <f t="shared" si="8"/>
        <v>499</v>
      </c>
      <c r="I458" s="129">
        <f>I460+I462</f>
        <v>0</v>
      </c>
      <c r="J458" s="152">
        <f>J459+J461</f>
        <v>499</v>
      </c>
      <c r="K458" s="65"/>
      <c r="L458" s="65"/>
      <c r="N458" s="91"/>
      <c r="O458" s="50"/>
      <c r="P458" s="93"/>
    </row>
    <row r="459" spans="1:16" ht="36.75" customHeight="1">
      <c r="A459" s="89" t="s">
        <v>418</v>
      </c>
      <c r="B459" s="79" t="s">
        <v>15</v>
      </c>
      <c r="C459" s="79" t="s">
        <v>105</v>
      </c>
      <c r="D459" s="82" t="s">
        <v>323</v>
      </c>
      <c r="E459" s="79"/>
      <c r="F459" s="85">
        <f>F460</f>
        <v>329</v>
      </c>
      <c r="H459" s="53">
        <f t="shared" si="8"/>
        <v>329</v>
      </c>
      <c r="I459" s="140"/>
      <c r="J459" s="143">
        <v>329</v>
      </c>
      <c r="K459" s="65"/>
      <c r="L459" s="65"/>
      <c r="N459" s="91"/>
      <c r="O459" s="50"/>
      <c r="P459" s="50"/>
    </row>
    <row r="460" spans="1:16" ht="35.25" customHeight="1">
      <c r="A460" s="121" t="s">
        <v>210</v>
      </c>
      <c r="B460" s="122" t="s">
        <v>15</v>
      </c>
      <c r="C460" s="122" t="s">
        <v>105</v>
      </c>
      <c r="D460" s="123" t="s">
        <v>323</v>
      </c>
      <c r="E460" s="122" t="s">
        <v>211</v>
      </c>
      <c r="F460" s="124">
        <v>329</v>
      </c>
      <c r="H460" s="53">
        <f t="shared" si="8"/>
        <v>0</v>
      </c>
      <c r="I460" s="140"/>
      <c r="J460" s="143"/>
      <c r="K460" s="65"/>
      <c r="L460" s="65"/>
      <c r="N460" s="91"/>
      <c r="O460" s="50"/>
      <c r="P460" s="50"/>
    </row>
    <row r="461" spans="1:16" ht="54" customHeight="1">
      <c r="A461" s="120" t="s">
        <v>427</v>
      </c>
      <c r="B461" s="90" t="s">
        <v>15</v>
      </c>
      <c r="C461" s="80" t="s">
        <v>105</v>
      </c>
      <c r="D461" s="83" t="s">
        <v>212</v>
      </c>
      <c r="E461" s="80"/>
      <c r="F461" s="86">
        <f>F462</f>
        <v>170</v>
      </c>
      <c r="H461" s="53">
        <f t="shared" si="8"/>
        <v>170</v>
      </c>
      <c r="I461" s="140"/>
      <c r="J461" s="143">
        <v>170</v>
      </c>
      <c r="K461" s="65"/>
      <c r="L461" s="65"/>
      <c r="N461" s="91"/>
      <c r="O461" s="50"/>
      <c r="P461" s="50"/>
    </row>
    <row r="462" spans="1:16" ht="38.25" customHeight="1">
      <c r="A462" s="88" t="s">
        <v>210</v>
      </c>
      <c r="B462" s="81" t="s">
        <v>15</v>
      </c>
      <c r="C462" s="81" t="s">
        <v>105</v>
      </c>
      <c r="D462" s="84" t="s">
        <v>212</v>
      </c>
      <c r="E462" s="81" t="s">
        <v>211</v>
      </c>
      <c r="F462" s="87">
        <v>170</v>
      </c>
      <c r="H462" s="53">
        <f t="shared" si="8"/>
        <v>0</v>
      </c>
      <c r="I462" s="127"/>
      <c r="J462" s="180"/>
      <c r="K462" s="65"/>
      <c r="L462" s="65"/>
      <c r="N462" s="91"/>
      <c r="O462" s="50"/>
      <c r="P462" s="50"/>
    </row>
    <row r="463" spans="1:17" ht="23.25" customHeight="1">
      <c r="A463" s="62"/>
      <c r="B463" s="63"/>
      <c r="C463" s="63"/>
      <c r="D463" s="63"/>
      <c r="E463" s="63"/>
      <c r="F463" s="64"/>
      <c r="H463" s="145"/>
      <c r="I463" s="146"/>
      <c r="J463" s="147"/>
      <c r="K463" s="50"/>
      <c r="L463" s="50"/>
      <c r="M463" s="50"/>
      <c r="O463" s="50"/>
      <c r="P463" s="50"/>
      <c r="Q463" s="50"/>
    </row>
    <row r="464" spans="1:13" s="12" customFormat="1" ht="53.25" customHeight="1">
      <c r="A464" s="2"/>
      <c r="B464" s="2"/>
      <c r="C464" s="2"/>
      <c r="D464" s="2"/>
      <c r="E464" s="10" t="s">
        <v>16</v>
      </c>
      <c r="F464" s="11">
        <f>F10+F16+F163+F289</f>
        <v>30450.3</v>
      </c>
      <c r="G464" s="13"/>
      <c r="H464" s="148"/>
      <c r="I464" s="149"/>
      <c r="J464" s="150"/>
      <c r="K464" s="49"/>
      <c r="L464" s="49"/>
      <c r="M464" s="49"/>
    </row>
    <row r="465" spans="1:13" s="12" customFormat="1" ht="17.25" customHeight="1">
      <c r="A465" s="2"/>
      <c r="B465" s="2"/>
      <c r="C465" s="2"/>
      <c r="D465" s="2"/>
      <c r="E465" s="10" t="s">
        <v>17</v>
      </c>
      <c r="F465" s="11">
        <f>F56+F203</f>
        <v>814.5</v>
      </c>
      <c r="G465" s="13"/>
      <c r="H465" s="55"/>
      <c r="I465" s="47"/>
      <c r="J465" s="48"/>
      <c r="K465" s="49"/>
      <c r="L465" s="49"/>
      <c r="M465" s="49"/>
    </row>
    <row r="466" spans="1:13" s="12" customFormat="1" ht="15.75">
      <c r="A466" s="2"/>
      <c r="B466" s="2"/>
      <c r="C466" s="2"/>
      <c r="D466" s="2"/>
      <c r="E466" s="10" t="s">
        <v>18</v>
      </c>
      <c r="F466" s="11">
        <f>F60</f>
        <v>2126.2</v>
      </c>
      <c r="G466" s="13"/>
      <c r="H466" s="55"/>
      <c r="I466" s="47"/>
      <c r="J466" s="48"/>
      <c r="K466" s="49"/>
      <c r="L466" s="49"/>
      <c r="M466" s="49"/>
    </row>
    <row r="467" spans="1:13" s="12" customFormat="1" ht="15.75">
      <c r="A467" s="2"/>
      <c r="B467" s="2"/>
      <c r="C467" s="2"/>
      <c r="D467" s="2"/>
      <c r="E467" s="10" t="s">
        <v>19</v>
      </c>
      <c r="F467" s="11">
        <f>F72+F433</f>
        <v>13395.7</v>
      </c>
      <c r="G467" s="13"/>
      <c r="H467" s="55"/>
      <c r="I467" s="47"/>
      <c r="J467" s="48"/>
      <c r="K467" s="49"/>
      <c r="L467" s="49"/>
      <c r="M467" s="49"/>
    </row>
    <row r="468" spans="1:13" s="12" customFormat="1" ht="15.75">
      <c r="A468" s="2"/>
      <c r="B468" s="2"/>
      <c r="C468" s="2"/>
      <c r="D468" s="2"/>
      <c r="E468" s="10" t="s">
        <v>20</v>
      </c>
      <c r="F468" s="11">
        <f>F208</f>
        <v>2601.8</v>
      </c>
      <c r="G468" s="13"/>
      <c r="H468" s="55"/>
      <c r="I468" s="47"/>
      <c r="J468" s="48"/>
      <c r="K468" s="49"/>
      <c r="L468" s="49"/>
      <c r="M468" s="49"/>
    </row>
    <row r="469" spans="1:13" s="12" customFormat="1" ht="15.75">
      <c r="A469" s="2"/>
      <c r="B469" s="2"/>
      <c r="C469" s="2"/>
      <c r="D469" s="2"/>
      <c r="E469" s="10" t="s">
        <v>21</v>
      </c>
      <c r="F469" s="11"/>
      <c r="G469" s="13"/>
      <c r="H469" s="55"/>
      <c r="I469" s="47"/>
      <c r="J469" s="48"/>
      <c r="K469" s="49"/>
      <c r="L469" s="49"/>
      <c r="M469" s="49"/>
    </row>
    <row r="470" spans="1:13" s="12" customFormat="1" ht="15.75">
      <c r="A470" s="2"/>
      <c r="B470" s="2"/>
      <c r="C470" s="2"/>
      <c r="D470" s="2"/>
      <c r="E470" s="10" t="s">
        <v>22</v>
      </c>
      <c r="F470" s="11">
        <f>F362+F333</f>
        <v>161370.09999999998</v>
      </c>
      <c r="G470" s="13"/>
      <c r="H470" s="55"/>
      <c r="I470" s="47"/>
      <c r="J470" s="48"/>
      <c r="K470" s="49"/>
      <c r="L470" s="49"/>
      <c r="M470" s="49"/>
    </row>
    <row r="471" spans="1:13" s="12" customFormat="1" ht="15.75">
      <c r="A471" s="2"/>
      <c r="B471" s="2"/>
      <c r="C471" s="2"/>
      <c r="D471" s="2"/>
      <c r="E471" s="10" t="s">
        <v>26</v>
      </c>
      <c r="F471" s="11">
        <f>F340</f>
        <v>31073.4</v>
      </c>
      <c r="G471" s="13"/>
      <c r="H471" s="55"/>
      <c r="I471" s="47"/>
      <c r="J471" s="48"/>
      <c r="K471" s="49"/>
      <c r="L471" s="49"/>
      <c r="M471" s="49"/>
    </row>
    <row r="472" spans="1:13" s="12" customFormat="1" ht="15.75">
      <c r="A472" s="2"/>
      <c r="B472" s="2"/>
      <c r="C472" s="2"/>
      <c r="D472" s="2"/>
      <c r="E472" s="10" t="s">
        <v>23</v>
      </c>
      <c r="F472" s="11">
        <f>F303</f>
        <v>24509.2</v>
      </c>
      <c r="G472" s="13"/>
      <c r="H472" s="55"/>
      <c r="I472" s="47"/>
      <c r="J472" s="48"/>
      <c r="K472" s="49"/>
      <c r="L472" s="49"/>
      <c r="M472" s="49"/>
    </row>
    <row r="473" spans="1:13" s="12" customFormat="1" ht="15.75">
      <c r="A473" s="2"/>
      <c r="B473" s="2"/>
      <c r="C473" s="2"/>
      <c r="D473" s="2"/>
      <c r="E473" s="10" t="s">
        <v>24</v>
      </c>
      <c r="F473" s="11">
        <f>F112+F215+F405</f>
        <v>34013.8</v>
      </c>
      <c r="G473" s="13"/>
      <c r="H473" s="55"/>
      <c r="I473" s="47"/>
      <c r="J473" s="48"/>
      <c r="K473" s="49"/>
      <c r="L473" s="49"/>
      <c r="M473" s="49"/>
    </row>
    <row r="474" spans="1:13" s="12" customFormat="1" ht="15.75">
      <c r="A474" s="2"/>
      <c r="B474" s="2"/>
      <c r="C474" s="2"/>
      <c r="D474" s="2"/>
      <c r="E474" s="10" t="s">
        <v>25</v>
      </c>
      <c r="F474" s="11">
        <f>F157+F226</f>
        <v>2711.1</v>
      </c>
      <c r="G474" s="13"/>
      <c r="H474" s="55"/>
      <c r="I474" s="47"/>
      <c r="J474" s="48"/>
      <c r="K474" s="49"/>
      <c r="L474" s="49"/>
      <c r="M474" s="49"/>
    </row>
    <row r="475" spans="1:13" s="12" customFormat="1" ht="15.75">
      <c r="A475" s="2"/>
      <c r="B475" s="2"/>
      <c r="C475" s="2"/>
      <c r="D475" s="2"/>
      <c r="E475" s="10" t="s">
        <v>460</v>
      </c>
      <c r="F475" s="11">
        <f>F230</f>
        <v>14075.69</v>
      </c>
      <c r="G475" s="13"/>
      <c r="H475" s="55"/>
      <c r="I475" s="47"/>
      <c r="J475" s="48"/>
      <c r="K475" s="49"/>
      <c r="L475" s="49"/>
      <c r="M475" s="49"/>
    </row>
    <row r="476" spans="1:13" s="12" customFormat="1" ht="15.75">
      <c r="A476" s="2"/>
      <c r="B476" s="2"/>
      <c r="C476" s="2"/>
      <c r="D476" s="2"/>
      <c r="E476" s="10"/>
      <c r="F476" s="11"/>
      <c r="G476" s="9"/>
      <c r="H476" s="56"/>
      <c r="I476" s="48"/>
      <c r="J476" s="48"/>
      <c r="K476" s="49"/>
      <c r="L476" s="49"/>
      <c r="M476" s="49"/>
    </row>
    <row r="477" spans="1:13" s="12" customFormat="1" ht="15.75">
      <c r="A477" s="2"/>
      <c r="B477" s="2"/>
      <c r="C477" s="2"/>
      <c r="D477" s="2"/>
      <c r="E477" s="10"/>
      <c r="F477" s="11"/>
      <c r="G477" s="9"/>
      <c r="H477" s="56"/>
      <c r="I477" s="48"/>
      <c r="J477" s="48"/>
      <c r="K477" s="49"/>
      <c r="L477" s="49"/>
      <c r="M477" s="49"/>
    </row>
    <row r="478" spans="1:13" s="12" customFormat="1" ht="15.75">
      <c r="A478" s="2"/>
      <c r="B478" s="2"/>
      <c r="C478" s="2"/>
      <c r="D478" s="2"/>
      <c r="E478" s="10"/>
      <c r="F478" s="194">
        <f>F464+F465+F466+F467+F468+F469+F470+F471+F472+F473+F474+F475</f>
        <v>317141.7899999999</v>
      </c>
      <c r="G478" s="194"/>
      <c r="H478" s="56"/>
      <c r="I478" s="48"/>
      <c r="J478" s="48"/>
      <c r="K478" s="49"/>
      <c r="L478" s="49"/>
      <c r="M478" s="49"/>
    </row>
    <row r="479" spans="1:13" s="12" customFormat="1" ht="15.75">
      <c r="A479" s="2"/>
      <c r="B479" s="2"/>
      <c r="C479" s="2"/>
      <c r="D479" s="2"/>
      <c r="E479" s="10"/>
      <c r="F479" s="11"/>
      <c r="G479" s="9"/>
      <c r="H479" s="56"/>
      <c r="I479" s="48"/>
      <c r="J479" s="48"/>
      <c r="K479" s="49"/>
      <c r="L479" s="49"/>
      <c r="M479" s="49"/>
    </row>
    <row r="480" spans="1:13" s="12" customFormat="1" ht="15.75">
      <c r="A480" s="2"/>
      <c r="B480" s="2"/>
      <c r="C480" s="2"/>
      <c r="D480" s="2"/>
      <c r="E480" s="10"/>
      <c r="F480" s="11"/>
      <c r="G480" s="9"/>
      <c r="H480" s="56"/>
      <c r="I480" s="48"/>
      <c r="J480" s="48"/>
      <c r="K480" s="49"/>
      <c r="L480" s="49"/>
      <c r="M480" s="49"/>
    </row>
    <row r="481" spans="1:13" s="12" customFormat="1" ht="15.75">
      <c r="A481" s="2"/>
      <c r="B481" s="2"/>
      <c r="C481" s="2"/>
      <c r="D481" s="2"/>
      <c r="E481" s="10"/>
      <c r="F481" s="11"/>
      <c r="G481" s="9"/>
      <c r="H481" s="56"/>
      <c r="I481" s="48"/>
      <c r="J481" s="48"/>
      <c r="K481" s="49"/>
      <c r="L481" s="49"/>
      <c r="M481" s="49"/>
    </row>
    <row r="482" spans="1:13" s="12" customFormat="1" ht="15.75">
      <c r="A482" s="2"/>
      <c r="B482" s="2"/>
      <c r="C482" s="2"/>
      <c r="D482" s="2"/>
      <c r="E482" s="10"/>
      <c r="F482" s="11"/>
      <c r="G482" s="9"/>
      <c r="H482" s="56"/>
      <c r="I482" s="48"/>
      <c r="J482" s="48"/>
      <c r="K482" s="49"/>
      <c r="L482" s="49"/>
      <c r="M482" s="49"/>
    </row>
    <row r="483" spans="1:13" s="12" customFormat="1" ht="15.75">
      <c r="A483" s="2"/>
      <c r="B483" s="2"/>
      <c r="C483" s="2"/>
      <c r="D483" s="2"/>
      <c r="E483" s="10"/>
      <c r="F483" s="11"/>
      <c r="G483" s="9"/>
      <c r="H483" s="56"/>
      <c r="I483" s="48"/>
      <c r="J483" s="48"/>
      <c r="K483" s="49"/>
      <c r="L483" s="49"/>
      <c r="M483" s="49"/>
    </row>
    <row r="484" spans="1:13" s="12" customFormat="1" ht="15.75">
      <c r="A484" s="2"/>
      <c r="B484" s="2"/>
      <c r="C484" s="2"/>
      <c r="D484" s="2"/>
      <c r="E484" s="10"/>
      <c r="F484" s="11"/>
      <c r="G484" s="9"/>
      <c r="H484" s="56"/>
      <c r="I484" s="48"/>
      <c r="J484" s="48"/>
      <c r="K484" s="49"/>
      <c r="L484" s="49"/>
      <c r="M484" s="49"/>
    </row>
    <row r="485" spans="1:13" s="12" customFormat="1" ht="15.75">
      <c r="A485" s="2"/>
      <c r="B485" s="2"/>
      <c r="C485" s="2"/>
      <c r="D485" s="2"/>
      <c r="E485" s="11"/>
      <c r="F485" s="11"/>
      <c r="G485" s="9"/>
      <c r="H485" s="56"/>
      <c r="I485" s="48"/>
      <c r="J485" s="48"/>
      <c r="K485" s="49"/>
      <c r="L485" s="49"/>
      <c r="M485" s="49"/>
    </row>
    <row r="486" spans="9:13" ht="15.75">
      <c r="I486" s="50"/>
      <c r="J486" s="50"/>
      <c r="K486" s="50"/>
      <c r="L486" s="50"/>
      <c r="M486" s="50"/>
    </row>
    <row r="487" spans="9:13" ht="15.75">
      <c r="I487" s="50"/>
      <c r="J487" s="50"/>
      <c r="K487" s="50"/>
      <c r="L487" s="50"/>
      <c r="M487" s="50"/>
    </row>
    <row r="488" spans="9:13" ht="15.75">
      <c r="I488" s="50"/>
      <c r="J488" s="50"/>
      <c r="K488" s="50"/>
      <c r="L488" s="50"/>
      <c r="M488" s="50"/>
    </row>
    <row r="489" spans="9:13" ht="15.75">
      <c r="I489" s="50"/>
      <c r="J489" s="50"/>
      <c r="K489" s="50"/>
      <c r="L489" s="50"/>
      <c r="M489" s="50"/>
    </row>
    <row r="490" spans="9:13" ht="15.75">
      <c r="I490" s="50"/>
      <c r="J490" s="50"/>
      <c r="K490" s="50"/>
      <c r="L490" s="50"/>
      <c r="M490" s="50"/>
    </row>
    <row r="491" spans="9:13" ht="15.75">
      <c r="I491" s="50"/>
      <c r="J491" s="50"/>
      <c r="K491" s="50"/>
      <c r="L491" s="50"/>
      <c r="M491" s="50"/>
    </row>
    <row r="492" spans="9:13" ht="15.75">
      <c r="I492" s="50"/>
      <c r="J492" s="50"/>
      <c r="K492" s="50"/>
      <c r="L492" s="50"/>
      <c r="M492" s="50"/>
    </row>
    <row r="493" spans="9:13" ht="15.75">
      <c r="I493" s="50"/>
      <c r="J493" s="50"/>
      <c r="K493" s="50"/>
      <c r="L493" s="50"/>
      <c r="M493" s="50"/>
    </row>
    <row r="494" spans="9:13" ht="15.75">
      <c r="I494" s="50"/>
      <c r="J494" s="50"/>
      <c r="K494" s="50"/>
      <c r="L494" s="50"/>
      <c r="M494" s="50"/>
    </row>
    <row r="495" spans="9:13" ht="15.75">
      <c r="I495" s="50"/>
      <c r="J495" s="50"/>
      <c r="K495" s="50"/>
      <c r="L495" s="50"/>
      <c r="M495" s="50"/>
    </row>
    <row r="496" spans="9:13" ht="15.75">
      <c r="I496" s="50"/>
      <c r="J496" s="50"/>
      <c r="K496" s="50"/>
      <c r="L496" s="50"/>
      <c r="M496" s="50"/>
    </row>
    <row r="497" spans="9:13" ht="15.75">
      <c r="I497" s="50"/>
      <c r="J497" s="50"/>
      <c r="K497" s="50"/>
      <c r="L497" s="50"/>
      <c r="M497" s="50"/>
    </row>
    <row r="498" spans="9:13" ht="15.75">
      <c r="I498" s="50"/>
      <c r="J498" s="50"/>
      <c r="K498" s="50"/>
      <c r="L498" s="50"/>
      <c r="M498" s="50"/>
    </row>
    <row r="499" spans="9:13" ht="15.75">
      <c r="I499" s="50"/>
      <c r="J499" s="50"/>
      <c r="K499" s="50"/>
      <c r="L499" s="50"/>
      <c r="M499" s="50"/>
    </row>
    <row r="500" spans="9:13" ht="15.75">
      <c r="I500" s="50"/>
      <c r="J500" s="50"/>
      <c r="K500" s="50"/>
      <c r="L500" s="50"/>
      <c r="M500" s="50"/>
    </row>
    <row r="501" spans="9:13" ht="15.75">
      <c r="I501" s="50"/>
      <c r="J501" s="50"/>
      <c r="K501" s="50"/>
      <c r="L501" s="50"/>
      <c r="M501" s="50"/>
    </row>
    <row r="502" spans="9:13" ht="15.75">
      <c r="I502" s="50"/>
      <c r="J502" s="50"/>
      <c r="K502" s="50"/>
      <c r="L502" s="50"/>
      <c r="M502" s="50"/>
    </row>
    <row r="503" spans="9:13" ht="15.75">
      <c r="I503" s="50"/>
      <c r="J503" s="50"/>
      <c r="K503" s="50"/>
      <c r="L503" s="50"/>
      <c r="M503" s="50"/>
    </row>
    <row r="504" spans="9:13" ht="15.75">
      <c r="I504" s="50"/>
      <c r="J504" s="50"/>
      <c r="K504" s="50"/>
      <c r="L504" s="50"/>
      <c r="M504" s="50"/>
    </row>
    <row r="505" spans="9:13" ht="15.75">
      <c r="I505" s="50"/>
      <c r="J505" s="50"/>
      <c r="K505" s="50"/>
      <c r="L505" s="50"/>
      <c r="M505" s="50"/>
    </row>
    <row r="506" spans="9:13" ht="15.75">
      <c r="I506" s="50"/>
      <c r="J506" s="50"/>
      <c r="K506" s="50"/>
      <c r="L506" s="50"/>
      <c r="M506" s="50"/>
    </row>
    <row r="507" spans="9:13" ht="15.75">
      <c r="I507" s="50"/>
      <c r="J507" s="50"/>
      <c r="K507" s="50"/>
      <c r="L507" s="50"/>
      <c r="M507" s="50"/>
    </row>
    <row r="508" spans="9:13" ht="15.75">
      <c r="I508" s="50"/>
      <c r="J508" s="50"/>
      <c r="K508" s="50"/>
      <c r="L508" s="50"/>
      <c r="M508" s="50"/>
    </row>
    <row r="509" spans="9:13" ht="15.75">
      <c r="I509" s="50"/>
      <c r="J509" s="50"/>
      <c r="K509" s="50"/>
      <c r="L509" s="50"/>
      <c r="M509" s="50"/>
    </row>
    <row r="510" spans="9:13" ht="15.75">
      <c r="I510" s="50"/>
      <c r="J510" s="50"/>
      <c r="K510" s="50"/>
      <c r="L510" s="50"/>
      <c r="M510" s="50"/>
    </row>
    <row r="511" spans="9:13" ht="15.75">
      <c r="I511" s="50"/>
      <c r="J511" s="50"/>
      <c r="K511" s="50"/>
      <c r="L511" s="50"/>
      <c r="M511" s="50"/>
    </row>
    <row r="512" spans="9:13" ht="15.75">
      <c r="I512" s="50"/>
      <c r="J512" s="50"/>
      <c r="K512" s="50"/>
      <c r="L512" s="50"/>
      <c r="M512" s="50"/>
    </row>
    <row r="513" spans="9:13" ht="15.75">
      <c r="I513" s="50"/>
      <c r="J513" s="50"/>
      <c r="K513" s="50"/>
      <c r="L513" s="50"/>
      <c r="M513" s="50"/>
    </row>
    <row r="514" spans="9:13" ht="15.75">
      <c r="I514" s="50"/>
      <c r="J514" s="50"/>
      <c r="K514" s="50"/>
      <c r="L514" s="50"/>
      <c r="M514" s="50"/>
    </row>
    <row r="515" spans="9:13" ht="15.75">
      <c r="I515" s="50"/>
      <c r="J515" s="50"/>
      <c r="K515" s="50"/>
      <c r="L515" s="50"/>
      <c r="M515" s="50"/>
    </row>
    <row r="516" spans="9:13" ht="15.75">
      <c r="I516" s="50"/>
      <c r="J516" s="50"/>
      <c r="K516" s="50"/>
      <c r="L516" s="50"/>
      <c r="M516" s="50"/>
    </row>
    <row r="517" spans="9:13" ht="15.75">
      <c r="I517" s="50"/>
      <c r="J517" s="50"/>
      <c r="K517" s="50"/>
      <c r="L517" s="50"/>
      <c r="M517" s="50"/>
    </row>
    <row r="518" spans="9:13" ht="15.75">
      <c r="I518" s="50"/>
      <c r="J518" s="50"/>
      <c r="K518" s="50"/>
      <c r="L518" s="50"/>
      <c r="M518" s="50"/>
    </row>
    <row r="519" spans="9:13" ht="15.75">
      <c r="I519" s="50"/>
      <c r="J519" s="50"/>
      <c r="K519" s="50"/>
      <c r="L519" s="50"/>
      <c r="M519" s="50"/>
    </row>
    <row r="520" spans="9:13" ht="15.75">
      <c r="I520" s="50"/>
      <c r="J520" s="50"/>
      <c r="K520" s="50"/>
      <c r="L520" s="50"/>
      <c r="M520" s="50"/>
    </row>
    <row r="521" spans="9:13" ht="15.75">
      <c r="I521" s="50"/>
      <c r="J521" s="50"/>
      <c r="K521" s="50"/>
      <c r="L521" s="50"/>
      <c r="M521" s="50"/>
    </row>
    <row r="522" spans="9:13" ht="15.75">
      <c r="I522" s="50"/>
      <c r="J522" s="50"/>
      <c r="K522" s="50"/>
      <c r="L522" s="50"/>
      <c r="M522" s="50"/>
    </row>
    <row r="523" spans="9:13" ht="15.75">
      <c r="I523" s="50"/>
      <c r="J523" s="50"/>
      <c r="K523" s="50"/>
      <c r="L523" s="50"/>
      <c r="M523" s="50"/>
    </row>
    <row r="524" spans="9:13" ht="15.75">
      <c r="I524" s="50"/>
      <c r="J524" s="50"/>
      <c r="K524" s="50"/>
      <c r="L524" s="50"/>
      <c r="M524" s="50"/>
    </row>
    <row r="525" spans="9:13" ht="15.75">
      <c r="I525" s="50"/>
      <c r="J525" s="50"/>
      <c r="K525" s="50"/>
      <c r="L525" s="50"/>
      <c r="M525" s="50"/>
    </row>
    <row r="526" spans="9:13" ht="15.75">
      <c r="I526" s="50"/>
      <c r="J526" s="50"/>
      <c r="K526" s="50"/>
      <c r="L526" s="50"/>
      <c r="M526" s="50"/>
    </row>
    <row r="527" spans="9:13" ht="15.75">
      <c r="I527" s="50"/>
      <c r="J527" s="50"/>
      <c r="K527" s="50"/>
      <c r="L527" s="50"/>
      <c r="M527" s="50"/>
    </row>
    <row r="528" spans="9:13" ht="15.75">
      <c r="I528" s="50"/>
      <c r="J528" s="50"/>
      <c r="K528" s="50"/>
      <c r="L528" s="50"/>
      <c r="M528" s="50"/>
    </row>
    <row r="529" spans="9:13" ht="15.75">
      <c r="I529" s="50"/>
      <c r="J529" s="50"/>
      <c r="K529" s="50"/>
      <c r="L529" s="50"/>
      <c r="M529" s="50"/>
    </row>
    <row r="530" spans="9:13" ht="15.75">
      <c r="I530" s="50"/>
      <c r="J530" s="50"/>
      <c r="K530" s="50"/>
      <c r="L530" s="50"/>
      <c r="M530" s="50"/>
    </row>
    <row r="531" spans="9:13" ht="15.75">
      <c r="I531" s="50"/>
      <c r="J531" s="50"/>
      <c r="K531" s="50"/>
      <c r="L531" s="50"/>
      <c r="M531" s="50"/>
    </row>
    <row r="532" spans="9:13" ht="15.75">
      <c r="I532" s="50"/>
      <c r="J532" s="50"/>
      <c r="K532" s="50"/>
      <c r="L532" s="50"/>
      <c r="M532" s="50"/>
    </row>
    <row r="533" spans="9:13" ht="15.75">
      <c r="I533" s="50"/>
      <c r="J533" s="50"/>
      <c r="K533" s="50"/>
      <c r="L533" s="50"/>
      <c r="M533" s="50"/>
    </row>
    <row r="534" spans="9:13" ht="15.75">
      <c r="I534" s="50"/>
      <c r="J534" s="50"/>
      <c r="K534" s="50"/>
      <c r="L534" s="50"/>
      <c r="M534" s="50"/>
    </row>
    <row r="535" spans="9:13" ht="15.75">
      <c r="I535" s="50"/>
      <c r="J535" s="50"/>
      <c r="K535" s="50"/>
      <c r="L535" s="50"/>
      <c r="M535" s="50"/>
    </row>
    <row r="536" spans="9:13" ht="15.75">
      <c r="I536" s="50"/>
      <c r="J536" s="50"/>
      <c r="K536" s="50"/>
      <c r="L536" s="50"/>
      <c r="M536" s="50"/>
    </row>
    <row r="537" spans="9:13" ht="15.75">
      <c r="I537" s="50"/>
      <c r="J537" s="50"/>
      <c r="K537" s="50"/>
      <c r="L537" s="50"/>
      <c r="M537" s="50"/>
    </row>
    <row r="538" spans="9:13" ht="15.75">
      <c r="I538" s="50"/>
      <c r="J538" s="50"/>
      <c r="K538" s="50"/>
      <c r="L538" s="50"/>
      <c r="M538" s="50"/>
    </row>
    <row r="539" spans="9:13" ht="15.75">
      <c r="I539" s="50"/>
      <c r="J539" s="50"/>
      <c r="K539" s="50"/>
      <c r="L539" s="50"/>
      <c r="M539" s="50"/>
    </row>
    <row r="540" spans="9:13" ht="15.75">
      <c r="I540" s="50"/>
      <c r="J540" s="50"/>
      <c r="K540" s="50"/>
      <c r="L540" s="50"/>
      <c r="M540" s="50"/>
    </row>
    <row r="541" spans="9:13" ht="15.75">
      <c r="I541" s="50"/>
      <c r="J541" s="50"/>
      <c r="K541" s="50"/>
      <c r="L541" s="50"/>
      <c r="M541" s="50"/>
    </row>
    <row r="542" spans="9:13" ht="15.75">
      <c r="I542" s="50"/>
      <c r="J542" s="50"/>
      <c r="K542" s="50"/>
      <c r="L542" s="50"/>
      <c r="M542" s="50"/>
    </row>
    <row r="543" spans="9:13" ht="15.75">
      <c r="I543" s="50"/>
      <c r="J543" s="50"/>
      <c r="K543" s="50"/>
      <c r="L543" s="50"/>
      <c r="M543" s="50"/>
    </row>
    <row r="544" spans="9:13" ht="15.75">
      <c r="I544" s="50"/>
      <c r="J544" s="50"/>
      <c r="K544" s="50"/>
      <c r="L544" s="50"/>
      <c r="M544" s="50"/>
    </row>
    <row r="545" spans="9:13" ht="15.75">
      <c r="I545" s="50"/>
      <c r="J545" s="50"/>
      <c r="K545" s="50"/>
      <c r="L545" s="50"/>
      <c r="M545" s="50"/>
    </row>
    <row r="546" spans="9:13" ht="15.75">
      <c r="I546" s="50"/>
      <c r="J546" s="50"/>
      <c r="K546" s="50"/>
      <c r="L546" s="50"/>
      <c r="M546" s="50"/>
    </row>
    <row r="547" spans="9:13" ht="15.75">
      <c r="I547" s="50"/>
      <c r="J547" s="50"/>
      <c r="K547" s="50"/>
      <c r="L547" s="50"/>
      <c r="M547" s="50"/>
    </row>
    <row r="548" spans="9:13" ht="15.75">
      <c r="I548" s="50"/>
      <c r="J548" s="50"/>
      <c r="K548" s="50"/>
      <c r="L548" s="50"/>
      <c r="M548" s="50"/>
    </row>
    <row r="549" spans="9:13" ht="15.75">
      <c r="I549" s="50"/>
      <c r="J549" s="50"/>
      <c r="K549" s="50"/>
      <c r="L549" s="50"/>
      <c r="M549" s="50"/>
    </row>
    <row r="550" spans="9:13" ht="15.75">
      <c r="I550" s="50"/>
      <c r="J550" s="50"/>
      <c r="K550" s="50"/>
      <c r="L550" s="50"/>
      <c r="M550" s="50"/>
    </row>
    <row r="551" spans="9:13" ht="15.75">
      <c r="I551" s="50"/>
      <c r="J551" s="50"/>
      <c r="K551" s="50"/>
      <c r="L551" s="50"/>
      <c r="M551" s="50"/>
    </row>
    <row r="552" spans="9:13" ht="15.75">
      <c r="I552" s="50"/>
      <c r="J552" s="50"/>
      <c r="K552" s="50"/>
      <c r="L552" s="50"/>
      <c r="M552" s="50"/>
    </row>
    <row r="553" spans="9:13" ht="15.75">
      <c r="I553" s="50"/>
      <c r="J553" s="50"/>
      <c r="K553" s="50"/>
      <c r="L553" s="50"/>
      <c r="M553" s="50"/>
    </row>
    <row r="554" spans="9:13" ht="15.75">
      <c r="I554" s="50"/>
      <c r="J554" s="50"/>
      <c r="K554" s="50"/>
      <c r="L554" s="50"/>
      <c r="M554" s="50"/>
    </row>
    <row r="555" spans="9:13" ht="15.75">
      <c r="I555" s="50"/>
      <c r="J555" s="50"/>
      <c r="K555" s="50"/>
      <c r="L555" s="50"/>
      <c r="M555" s="50"/>
    </row>
    <row r="556" spans="9:13" ht="15.75">
      <c r="I556" s="50"/>
      <c r="J556" s="50"/>
      <c r="K556" s="50"/>
      <c r="L556" s="50"/>
      <c r="M556" s="50"/>
    </row>
    <row r="557" spans="9:13" ht="15.75">
      <c r="I557" s="50"/>
      <c r="J557" s="50"/>
      <c r="K557" s="50"/>
      <c r="L557" s="50"/>
      <c r="M557" s="50"/>
    </row>
    <row r="558" spans="9:13" ht="15.75">
      <c r="I558" s="50"/>
      <c r="J558" s="50"/>
      <c r="K558" s="50"/>
      <c r="L558" s="50"/>
      <c r="M558" s="50"/>
    </row>
    <row r="559" spans="9:13" ht="15.75">
      <c r="I559" s="50"/>
      <c r="J559" s="50"/>
      <c r="K559" s="50"/>
      <c r="L559" s="50"/>
      <c r="M559" s="50"/>
    </row>
    <row r="560" spans="9:13" ht="15.75">
      <c r="I560" s="50"/>
      <c r="J560" s="50"/>
      <c r="K560" s="50"/>
      <c r="L560" s="50"/>
      <c r="M560" s="50"/>
    </row>
    <row r="561" spans="9:13" ht="15.75">
      <c r="I561" s="50"/>
      <c r="J561" s="50"/>
      <c r="K561" s="50"/>
      <c r="L561" s="50"/>
      <c r="M561" s="50"/>
    </row>
    <row r="562" spans="9:13" ht="15.75">
      <c r="I562" s="50"/>
      <c r="J562" s="50"/>
      <c r="K562" s="50"/>
      <c r="L562" s="50"/>
      <c r="M562" s="50"/>
    </row>
    <row r="563" spans="9:13" ht="15.75">
      <c r="I563" s="50"/>
      <c r="J563" s="50"/>
      <c r="K563" s="50"/>
      <c r="L563" s="50"/>
      <c r="M563" s="50"/>
    </row>
    <row r="564" spans="9:13" ht="15.75">
      <c r="I564" s="50"/>
      <c r="J564" s="50"/>
      <c r="K564" s="50"/>
      <c r="L564" s="50"/>
      <c r="M564" s="50"/>
    </row>
    <row r="565" spans="9:13" ht="15.75">
      <c r="I565" s="50"/>
      <c r="J565" s="50"/>
      <c r="K565" s="50"/>
      <c r="L565" s="50"/>
      <c r="M565" s="50"/>
    </row>
    <row r="566" spans="9:13" ht="15.75">
      <c r="I566" s="50"/>
      <c r="J566" s="50"/>
      <c r="K566" s="50"/>
      <c r="L566" s="50"/>
      <c r="M566" s="50"/>
    </row>
    <row r="567" spans="9:13" ht="15.75">
      <c r="I567" s="50"/>
      <c r="J567" s="50"/>
      <c r="K567" s="50"/>
      <c r="L567" s="50"/>
      <c r="M567" s="50"/>
    </row>
    <row r="568" spans="9:13" ht="15.75">
      <c r="I568" s="50"/>
      <c r="J568" s="50"/>
      <c r="K568" s="50"/>
      <c r="L568" s="50"/>
      <c r="M568" s="50"/>
    </row>
    <row r="569" spans="9:13" ht="15.75">
      <c r="I569" s="50"/>
      <c r="J569" s="50"/>
      <c r="K569" s="50"/>
      <c r="L569" s="50"/>
      <c r="M569" s="50"/>
    </row>
    <row r="570" spans="9:13" ht="15.75">
      <c r="I570" s="50"/>
      <c r="J570" s="50"/>
      <c r="K570" s="50"/>
      <c r="L570" s="50"/>
      <c r="M570" s="50"/>
    </row>
    <row r="571" spans="9:13" ht="15.75">
      <c r="I571" s="50"/>
      <c r="J571" s="50"/>
      <c r="K571" s="50"/>
      <c r="L571" s="50"/>
      <c r="M571" s="50"/>
    </row>
    <row r="572" spans="9:13" ht="15.75">
      <c r="I572" s="50"/>
      <c r="J572" s="50"/>
      <c r="K572" s="50"/>
      <c r="L572" s="50"/>
      <c r="M572" s="50"/>
    </row>
    <row r="573" spans="9:13" ht="15.75">
      <c r="I573" s="50"/>
      <c r="J573" s="50"/>
      <c r="K573" s="50"/>
      <c r="L573" s="50"/>
      <c r="M573" s="50"/>
    </row>
    <row r="574" spans="9:13" ht="15.75">
      <c r="I574" s="50"/>
      <c r="J574" s="50"/>
      <c r="K574" s="50"/>
      <c r="L574" s="50"/>
      <c r="M574" s="50"/>
    </row>
    <row r="575" spans="9:13" ht="15.75">
      <c r="I575" s="50"/>
      <c r="J575" s="50"/>
      <c r="K575" s="50"/>
      <c r="L575" s="50"/>
      <c r="M575" s="50"/>
    </row>
    <row r="576" spans="9:13" ht="15.75">
      <c r="I576" s="50"/>
      <c r="J576" s="50"/>
      <c r="K576" s="50"/>
      <c r="L576" s="50"/>
      <c r="M576" s="50"/>
    </row>
    <row r="577" spans="9:13" ht="15.75">
      <c r="I577" s="50"/>
      <c r="J577" s="50"/>
      <c r="K577" s="50"/>
      <c r="L577" s="50"/>
      <c r="M577" s="50"/>
    </row>
    <row r="578" spans="9:13" ht="15.75">
      <c r="I578" s="50"/>
      <c r="J578" s="50"/>
      <c r="K578" s="50"/>
      <c r="L578" s="50"/>
      <c r="M578" s="50"/>
    </row>
    <row r="579" spans="9:13" ht="15.75">
      <c r="I579" s="50"/>
      <c r="J579" s="50"/>
      <c r="K579" s="50"/>
      <c r="L579" s="50"/>
      <c r="M579" s="50"/>
    </row>
    <row r="580" spans="9:13" ht="15.75">
      <c r="I580" s="50"/>
      <c r="J580" s="50"/>
      <c r="K580" s="50"/>
      <c r="L580" s="50"/>
      <c r="M580" s="50"/>
    </row>
    <row r="581" spans="9:13" ht="15.75">
      <c r="I581" s="50"/>
      <c r="J581" s="50"/>
      <c r="K581" s="50"/>
      <c r="L581" s="50"/>
      <c r="M581" s="50"/>
    </row>
    <row r="582" spans="9:13" ht="15.75">
      <c r="I582" s="50"/>
      <c r="J582" s="50"/>
      <c r="K582" s="50"/>
      <c r="L582" s="50"/>
      <c r="M582" s="50"/>
    </row>
    <row r="583" spans="9:13" ht="15.75">
      <c r="I583" s="50"/>
      <c r="J583" s="50"/>
      <c r="K583" s="50"/>
      <c r="L583" s="50"/>
      <c r="M583" s="50"/>
    </row>
    <row r="584" spans="9:13" ht="15.75">
      <c r="I584" s="50"/>
      <c r="J584" s="50"/>
      <c r="K584" s="50"/>
      <c r="L584" s="50"/>
      <c r="M584" s="50"/>
    </row>
    <row r="585" spans="9:13" ht="15.75">
      <c r="I585" s="50"/>
      <c r="J585" s="50"/>
      <c r="K585" s="50"/>
      <c r="L585" s="50"/>
      <c r="M585" s="50"/>
    </row>
    <row r="586" spans="9:13" ht="15.75">
      <c r="I586" s="50"/>
      <c r="J586" s="50"/>
      <c r="K586" s="50"/>
      <c r="L586" s="50"/>
      <c r="M586" s="50"/>
    </row>
    <row r="587" spans="9:13" ht="15.75">
      <c r="I587" s="50"/>
      <c r="J587" s="50"/>
      <c r="K587" s="50"/>
      <c r="L587" s="50"/>
      <c r="M587" s="50"/>
    </row>
    <row r="588" spans="9:13" ht="15.75">
      <c r="I588" s="50"/>
      <c r="J588" s="50"/>
      <c r="K588" s="50"/>
      <c r="L588" s="50"/>
      <c r="M588" s="50"/>
    </row>
    <row r="589" spans="9:13" ht="15.75">
      <c r="I589" s="50"/>
      <c r="J589" s="50"/>
      <c r="K589" s="50"/>
      <c r="L589" s="50"/>
      <c r="M589" s="50"/>
    </row>
    <row r="590" spans="9:13" ht="15.75">
      <c r="I590" s="50"/>
      <c r="J590" s="50"/>
      <c r="K590" s="50"/>
      <c r="L590" s="50"/>
      <c r="M590" s="50"/>
    </row>
    <row r="591" spans="9:13" ht="15.75">
      <c r="I591" s="50"/>
      <c r="J591" s="50"/>
      <c r="K591" s="50"/>
      <c r="L591" s="50"/>
      <c r="M591" s="50"/>
    </row>
    <row r="592" spans="9:13" ht="15.75">
      <c r="I592" s="50"/>
      <c r="J592" s="50"/>
      <c r="K592" s="50"/>
      <c r="L592" s="50"/>
      <c r="M592" s="50"/>
    </row>
    <row r="593" spans="9:13" ht="15.75">
      <c r="I593" s="50"/>
      <c r="J593" s="50"/>
      <c r="K593" s="50"/>
      <c r="L593" s="50"/>
      <c r="M593" s="50"/>
    </row>
    <row r="594" spans="9:13" ht="15.75">
      <c r="I594" s="50"/>
      <c r="J594" s="50"/>
      <c r="K594" s="50"/>
      <c r="L594" s="50"/>
      <c r="M594" s="50"/>
    </row>
    <row r="595" spans="9:13" ht="15.75">
      <c r="I595" s="50"/>
      <c r="J595" s="50"/>
      <c r="K595" s="50"/>
      <c r="L595" s="50"/>
      <c r="M595" s="50"/>
    </row>
    <row r="596" spans="9:13" ht="15.75">
      <c r="I596" s="50"/>
      <c r="J596" s="50"/>
      <c r="K596" s="50"/>
      <c r="L596" s="50"/>
      <c r="M596" s="50"/>
    </row>
    <row r="597" spans="9:13" ht="15.75">
      <c r="I597" s="50"/>
      <c r="J597" s="50"/>
      <c r="K597" s="50"/>
      <c r="L597" s="50"/>
      <c r="M597" s="50"/>
    </row>
    <row r="598" spans="9:13" ht="15.75">
      <c r="I598" s="50"/>
      <c r="J598" s="50"/>
      <c r="K598" s="50"/>
      <c r="L598" s="50"/>
      <c r="M598" s="50"/>
    </row>
    <row r="599" spans="9:13" ht="15.75">
      <c r="I599" s="50"/>
      <c r="J599" s="50"/>
      <c r="K599" s="50"/>
      <c r="L599" s="50"/>
      <c r="M599" s="50"/>
    </row>
    <row r="600" spans="9:13" ht="15.75">
      <c r="I600" s="50"/>
      <c r="J600" s="50"/>
      <c r="K600" s="50"/>
      <c r="L600" s="50"/>
      <c r="M600" s="50"/>
    </row>
    <row r="601" spans="9:13" ht="15.75">
      <c r="I601" s="50"/>
      <c r="J601" s="50"/>
      <c r="K601" s="50"/>
      <c r="L601" s="50"/>
      <c r="M601" s="50"/>
    </row>
    <row r="602" spans="9:13" ht="15.75">
      <c r="I602" s="50"/>
      <c r="J602" s="50"/>
      <c r="K602" s="50"/>
      <c r="L602" s="50"/>
      <c r="M602" s="50"/>
    </row>
    <row r="603" spans="9:13" ht="15.75">
      <c r="I603" s="50"/>
      <c r="J603" s="50"/>
      <c r="K603" s="50"/>
      <c r="L603" s="50"/>
      <c r="M603" s="50"/>
    </row>
    <row r="604" spans="9:13" ht="15.75">
      <c r="I604" s="50"/>
      <c r="J604" s="50"/>
      <c r="K604" s="50"/>
      <c r="L604" s="50"/>
      <c r="M604" s="50"/>
    </row>
    <row r="605" spans="9:13" ht="15.75">
      <c r="I605" s="50"/>
      <c r="J605" s="50"/>
      <c r="K605" s="50"/>
      <c r="L605" s="50"/>
      <c r="M605" s="50"/>
    </row>
    <row r="606" spans="9:13" ht="15.75">
      <c r="I606" s="50"/>
      <c r="J606" s="50"/>
      <c r="K606" s="50"/>
      <c r="L606" s="50"/>
      <c r="M606" s="50"/>
    </row>
    <row r="607" spans="9:13" ht="15.75">
      <c r="I607" s="50"/>
      <c r="J607" s="50"/>
      <c r="K607" s="50"/>
      <c r="L607" s="50"/>
      <c r="M607" s="50"/>
    </row>
    <row r="608" spans="9:13" ht="15.75">
      <c r="I608" s="50"/>
      <c r="J608" s="50"/>
      <c r="K608" s="50"/>
      <c r="L608" s="50"/>
      <c r="M608" s="50"/>
    </row>
    <row r="609" spans="9:13" ht="15.75">
      <c r="I609" s="50"/>
      <c r="J609" s="50"/>
      <c r="K609" s="50"/>
      <c r="L609" s="50"/>
      <c r="M609" s="50"/>
    </row>
    <row r="610" spans="9:13" ht="15.75">
      <c r="I610" s="50"/>
      <c r="J610" s="50"/>
      <c r="K610" s="50"/>
      <c r="L610" s="50"/>
      <c r="M610" s="50"/>
    </row>
    <row r="611" spans="9:13" ht="15.75">
      <c r="I611" s="50"/>
      <c r="J611" s="50"/>
      <c r="K611" s="50"/>
      <c r="L611" s="50"/>
      <c r="M611" s="50"/>
    </row>
    <row r="612" spans="9:13" ht="15.75">
      <c r="I612" s="50"/>
      <c r="J612" s="50"/>
      <c r="K612" s="50"/>
      <c r="L612" s="50"/>
      <c r="M612" s="50"/>
    </row>
  </sheetData>
  <sheetProtection/>
  <mergeCells count="11">
    <mergeCell ref="E1:F1"/>
    <mergeCell ref="A3:F3"/>
    <mergeCell ref="A2:F2"/>
    <mergeCell ref="A4:F4"/>
    <mergeCell ref="F478:G478"/>
    <mergeCell ref="A6:A7"/>
    <mergeCell ref="F6:F7"/>
    <mergeCell ref="B6:B7"/>
    <mergeCell ref="C6:C7"/>
    <mergeCell ref="D6:D7"/>
    <mergeCell ref="E6:E7"/>
  </mergeCells>
  <printOptions/>
  <pageMargins left="0.984251968503937" right="0.3937007874015748" top="0" bottom="0"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Дума</cp:lastModifiedBy>
  <cp:lastPrinted>2011-03-21T09:22:59Z</cp:lastPrinted>
  <dcterms:created xsi:type="dcterms:W3CDTF">2003-12-05T21:14:57Z</dcterms:created>
  <dcterms:modified xsi:type="dcterms:W3CDTF">2011-03-21T11:01:50Z</dcterms:modified>
  <cp:category/>
  <cp:version/>
  <cp:contentType/>
  <cp:contentStatus/>
</cp:coreProperties>
</file>